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omments19.xml" ContentType="application/vnd.openxmlformats-officedocument.spreadsheetml.comments+xml"/>
  <Override PartName="/xl/drawings/drawing20.xml" ContentType="application/vnd.openxmlformats-officedocument.drawing+xml"/>
  <Override PartName="/xl/comments20.xml" ContentType="application/vnd.openxmlformats-officedocument.spreadsheetml.comments+xml"/>
  <Override PartName="/xl/drawings/drawing21.xml" ContentType="application/vnd.openxmlformats-officedocument.drawing+xml"/>
  <Override PartName="/xl/comments21.xml" ContentType="application/vnd.openxmlformats-officedocument.spreadsheetml.comments+xml"/>
  <Override PartName="/xl/drawings/drawing22.xml" ContentType="application/vnd.openxmlformats-officedocument.drawing+xml"/>
  <Override PartName="/xl/comments22.xml" ContentType="application/vnd.openxmlformats-officedocument.spreadsheetml.comments+xml"/>
  <Override PartName="/xl/drawings/drawing23.xml" ContentType="application/vnd.openxmlformats-officedocument.drawing+xml"/>
  <Override PartName="/xl/comments23.xml" ContentType="application/vnd.openxmlformats-officedocument.spreadsheetml.comments+xml"/>
  <Override PartName="/xl/drawings/drawing24.xml" ContentType="application/vnd.openxmlformats-officedocument.drawing+xml"/>
  <Override PartName="/xl/comments24.xml" ContentType="application/vnd.openxmlformats-officedocument.spreadsheetml.comments+xml"/>
  <Override PartName="/xl/drawings/drawing25.xml" ContentType="application/vnd.openxmlformats-officedocument.drawing+xml"/>
  <Override PartName="/xl/comments25.xml" ContentType="application/vnd.openxmlformats-officedocument.spreadsheetml.comments+xml"/>
  <Override PartName="/xl/drawings/drawing26.xml" ContentType="application/vnd.openxmlformats-officedocument.drawing+xml"/>
  <Override PartName="/xl/comments26.xml" ContentType="application/vnd.openxmlformats-officedocument.spreadsheetml.comments+xml"/>
  <Override PartName="/xl/drawings/drawing27.xml" ContentType="application/vnd.openxmlformats-officedocument.drawing+xml"/>
  <Override PartName="/xl/comments27.xml" ContentType="application/vnd.openxmlformats-officedocument.spreadsheetml.comments+xml"/>
  <Override PartName="/xl/drawings/drawing28.xml" ContentType="application/vnd.openxmlformats-officedocument.drawing+xml"/>
  <Override PartName="/xl/tables/table1.xml" ContentType="application/vnd.openxmlformats-officedocument.spreadsheetml.table+xml"/>
  <Override PartName="/xl/comments28.xml" ContentType="application/vnd.openxmlformats-officedocument.spreadsheetml.comments+xml"/>
  <Override PartName="/xl/drawings/drawing29.xml" ContentType="application/vnd.openxmlformats-officedocument.drawing+xml"/>
  <Override PartName="/xl/tables/table2.xml" ContentType="application/vnd.openxmlformats-officedocument.spreadsheetml.table+xml"/>
  <Override PartName="/xl/comments29.xml" ContentType="application/vnd.openxmlformats-officedocument.spreadsheetml.comments+xml"/>
  <Override PartName="/xl/drawings/drawing30.xml" ContentType="application/vnd.openxmlformats-officedocument.drawing+xml"/>
  <Override PartName="/xl/tables/table3.xml" ContentType="application/vnd.openxmlformats-officedocument.spreadsheetml.table+xml"/>
  <Override PartName="/xl/comments30.xml" ContentType="application/vnd.openxmlformats-officedocument.spreadsheetml.comments+xml"/>
  <Override PartName="/xl/drawings/drawing31.xml" ContentType="application/vnd.openxmlformats-officedocument.drawing+xml"/>
  <Override PartName="/xl/tables/table4.xml" ContentType="application/vnd.openxmlformats-officedocument.spreadsheetml.table+xml"/>
  <Override PartName="/xl/comments31.xml" ContentType="application/vnd.openxmlformats-officedocument.spreadsheetml.comments+xml"/>
  <Override PartName="/xl/drawings/drawing32.xml" ContentType="application/vnd.openxmlformats-officedocument.drawing+xml"/>
  <Override PartName="/xl/tables/table5.xml" ContentType="application/vnd.openxmlformats-officedocument.spreadsheetml.table+xml"/>
  <Override PartName="/xl/comments32.xml" ContentType="application/vnd.openxmlformats-officedocument.spreadsheetml.comments+xml"/>
  <Override PartName="/xl/drawings/drawing33.xml" ContentType="application/vnd.openxmlformats-officedocument.drawing+xml"/>
  <Override PartName="/xl/tables/table6.xml" ContentType="application/vnd.openxmlformats-officedocument.spreadsheetml.table+xml"/>
  <Override PartName="/xl/comments33.xml" ContentType="application/vnd.openxmlformats-officedocument.spreadsheetml.comments+xml"/>
  <Override PartName="/xl/drawings/drawing34.xml" ContentType="application/vnd.openxmlformats-officedocument.drawing+xml"/>
  <Override PartName="/xl/tables/table7.xml" ContentType="application/vnd.openxmlformats-officedocument.spreadsheetml.table+xml"/>
  <Override PartName="/xl/comments34.xml" ContentType="application/vnd.openxmlformats-officedocument.spreadsheetml.comments+xml"/>
  <Override PartName="/xl/drawings/drawing35.xml" ContentType="application/vnd.openxmlformats-officedocument.drawing+xml"/>
  <Override PartName="/xl/tables/table8.xml" ContentType="application/vnd.openxmlformats-officedocument.spreadsheetml.table+xml"/>
  <Override PartName="/xl/comments35.xml" ContentType="application/vnd.openxmlformats-officedocument.spreadsheetml.comments+xml"/>
  <Override PartName="/xl/drawings/drawing36.xml" ContentType="application/vnd.openxmlformats-officedocument.drawing+xml"/>
  <Override PartName="/xl/tables/table9.xml" ContentType="application/vnd.openxmlformats-officedocument.spreadsheetml.table+xml"/>
  <Override PartName="/xl/comments36.xml" ContentType="application/vnd.openxmlformats-officedocument.spreadsheetml.comments+xml"/>
  <Override PartName="/xl/drawings/drawing37.xml" ContentType="application/vnd.openxmlformats-officedocument.drawing+xml"/>
  <Override PartName="/xl/tables/table10.xml" ContentType="application/vnd.openxmlformats-officedocument.spreadsheetml.table+xml"/>
  <Override PartName="/xl/comments37.xml" ContentType="application/vnd.openxmlformats-officedocument.spreadsheetml.comments+xml"/>
  <Override PartName="/xl/drawings/drawing38.xml" ContentType="application/vnd.openxmlformats-officedocument.drawing+xml"/>
  <Override PartName="/xl/tables/table11.xml" ContentType="application/vnd.openxmlformats-officedocument.spreadsheetml.table+xml"/>
  <Override PartName="/xl/comments38.xml" ContentType="application/vnd.openxmlformats-officedocument.spreadsheetml.comments+xml"/>
  <Override PartName="/xl/drawings/drawing39.xml" ContentType="application/vnd.openxmlformats-officedocument.drawing+xml"/>
  <Override PartName="/xl/tables/table12.xml" ContentType="application/vnd.openxmlformats-officedocument.spreadsheetml.table+xml"/>
  <Override PartName="/xl/comments39.xml" ContentType="application/vnd.openxmlformats-officedocument.spreadsheetml.comments+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7"/>
  <workbookPr codeName="ThisWorkbook"/>
  <mc:AlternateContent xmlns:mc="http://schemas.openxmlformats.org/markup-compatibility/2006">
    <mc:Choice Requires="x15">
      <x15ac:absPath xmlns:x15ac="http://schemas.microsoft.com/office/spreadsheetml/2010/11/ac" url="https://albertateachersassociation-my.sharepoint.com/personal/sean_brown_ata_ab_ca/Documents/TW (SDB)/Assignable Time Calculator/2022-23/"/>
    </mc:Choice>
  </mc:AlternateContent>
  <xr:revisionPtr revIDLastSave="51" documentId="8_{3C6E9FCB-93E5-4A23-B2C6-3628E321D4F0}" xr6:coauthVersionLast="47" xr6:coauthVersionMax="47" xr10:uidLastSave="{0288C1FB-87C8-4B6D-8474-ABA2D5397D15}"/>
  <workbookProtection workbookAlgorithmName="SHA-512" workbookHashValue="xwTKemHPjj+HVEi7wCtxsgz+a6lcdWyGDIIBuH7MCMCHchVAFeOEWVQJaKRI4iQPR4MsZCFcshzHNjprYcyxGw==" workbookSaltValue="hBccPc1UVsCYn4hC3BkLhg==" workbookSpinCount="100000" lockStructure="1"/>
  <bookViews>
    <workbookView xWindow="6312" yWindow="1164" windowWidth="20892" windowHeight="11328" tabRatio="996" xr2:uid="{00000000-000D-0000-FFFF-FFFF00000000}"/>
  </bookViews>
  <sheets>
    <sheet name="HOME" sheetId="32" r:id="rId1"/>
    <sheet name="Brief Summary" sheetId="34" r:id="rId2"/>
    <sheet name="Detailed Summary" sheetId="3" r:id="rId3"/>
    <sheet name="Mon-Day 1-S1" sheetId="1" r:id="rId4"/>
    <sheet name="Tue-Day 2-S1" sheetId="2" r:id="rId5"/>
    <sheet name="Wed-Day 3-S1" sheetId="4" r:id="rId6"/>
    <sheet name="Thu-Day 4-S1" sheetId="5" r:id="rId7"/>
    <sheet name="Fri-Day 5-S1" sheetId="6" r:id="rId8"/>
    <sheet name="Day 6-S1" sheetId="7" r:id="rId9"/>
    <sheet name="Extra Day A-S1" sheetId="39" r:id="rId10"/>
    <sheet name="Extra Day B-S1" sheetId="40" r:id="rId11"/>
    <sheet name="Extra Day C-S1" sheetId="41" r:id="rId12"/>
    <sheet name="Extra Day D-S1" sheetId="42" r:id="rId13"/>
    <sheet name="Early Out 1-S1" sheetId="21" r:id="rId14"/>
    <sheet name="Early Out 2-S1" sheetId="22" r:id="rId15"/>
    <sheet name="Mon-Day 1-S2" sheetId="23" r:id="rId16"/>
    <sheet name="Tue-Day 2-S2" sheetId="24" r:id="rId17"/>
    <sheet name="Wed-Day 3-S2" sheetId="25" r:id="rId18"/>
    <sheet name="Thu-Day 4-S2" sheetId="26" r:id="rId19"/>
    <sheet name="Fri-Day 5-S2" sheetId="27" r:id="rId20"/>
    <sheet name="Day 6-S2" sheetId="28" r:id="rId21"/>
    <sheet name="Extra Day A-S2" sheetId="44" r:id="rId22"/>
    <sheet name="Extra Day B-S2" sheetId="43" r:id="rId23"/>
    <sheet name="Extra Day C-S2" sheetId="45" r:id="rId24"/>
    <sheet name="Extra Day D-S2" sheetId="46" r:id="rId25"/>
    <sheet name="Early Out 1-S2" sheetId="29" r:id="rId26"/>
    <sheet name="Early Out 2-S2" sheetId="30" r:id="rId27"/>
    <sheet name="August" sheetId="9" r:id="rId28"/>
    <sheet name="September" sheetId="10" r:id="rId29"/>
    <sheet name="October" sheetId="11" r:id="rId30"/>
    <sheet name="November" sheetId="12" r:id="rId31"/>
    <sheet name="December" sheetId="13" r:id="rId32"/>
    <sheet name="January" sheetId="14" r:id="rId33"/>
    <sheet name="February" sheetId="15" r:id="rId34"/>
    <sheet name="March" sheetId="16" r:id="rId35"/>
    <sheet name="April" sheetId="17" r:id="rId36"/>
    <sheet name="May" sheetId="18" r:id="rId37"/>
    <sheet name="June" sheetId="20" r:id="rId38"/>
    <sheet name="July" sheetId="31" r:id="rId39"/>
    <sheet name="Volunteering Def'n" sheetId="35" r:id="rId40"/>
    <sheet name="Assignable Def'n" sheetId="36" r:id="rId41"/>
    <sheet name="Instructional Def'n" sheetId="37" r:id="rId42"/>
    <sheet name="Calculating PT FTE" sheetId="38" r:id="rId43"/>
  </sheets>
  <definedNames>
    <definedName name="ColumnTitle1" localSheetId="35">TimeSheet4[[#Headers],[Date(s)]]</definedName>
    <definedName name="ColumnTitle1" localSheetId="31">TimeSheet4[[#Headers],[Date(s)]]</definedName>
    <definedName name="ColumnTitle1" localSheetId="33">TimeSheet4[[#Headers],[Date(s)]]</definedName>
    <definedName name="ColumnTitle1" localSheetId="32">TimeSheet4[[#Headers],[Date(s)]]</definedName>
    <definedName name="ColumnTitle1" localSheetId="34">TimeSheet4[[#Headers],[Date(s)]]</definedName>
    <definedName name="ColumnTitle1" localSheetId="30">TimeSheet4[[#Headers],[Date(s)]]</definedName>
    <definedName name="ColumnTitle1" localSheetId="29">TimeSheet4[[#Headers],[Date(s)]]</definedName>
    <definedName name="ColumnTitle1" localSheetId="28">TimeSheet4[[#Headers],[Date(s)]]</definedName>
    <definedName name="ColumnTitleRegion1..E6.1" localSheetId="35">April!$B$5</definedName>
    <definedName name="ColumnTitleRegion1..E6.1" localSheetId="31">December!$B$5</definedName>
    <definedName name="ColumnTitleRegion1..E6.1" localSheetId="33">February!$B$5</definedName>
    <definedName name="ColumnTitleRegion1..E6.1" localSheetId="32">January!$B$5</definedName>
    <definedName name="ColumnTitleRegion1..E6.1" localSheetId="34">March!$B$5</definedName>
    <definedName name="ColumnTitleRegion1..E6.1" localSheetId="30">November!$B$5</definedName>
    <definedName name="ColumnTitleRegion1..E6.1" localSheetId="29">October!$B$5</definedName>
    <definedName name="ColumnTitleRegion1..E6.1" localSheetId="28">September!$B$5</definedName>
    <definedName name="December" localSheetId="35">TimeSheet[[#Headers],[Date(s)]]</definedName>
    <definedName name="December" localSheetId="33">TimeSheet[[#Headers],[Date(s)]]</definedName>
    <definedName name="December" localSheetId="32">TimeSheet[[#Headers],[Date(s)]]</definedName>
    <definedName name="December" localSheetId="34">TimeSheet[[#Headers],[Date(s)]]</definedName>
    <definedName name="February" localSheetId="35">TimeSheet[[#Headers],[Date(s)]]</definedName>
    <definedName name="February" localSheetId="34">TimeSheet[[#Headers],[Date(s)]]</definedName>
    <definedName name="Interval" localSheetId="35">'Mon-Day 1-S1'!#REF!</definedName>
    <definedName name="Interval" localSheetId="8">'Day 6-S1'!#REF!</definedName>
    <definedName name="Interval" localSheetId="20">'Day 6-S2'!#REF!</definedName>
    <definedName name="Interval" localSheetId="31">'Mon-Day 1-S1'!#REF!</definedName>
    <definedName name="Interval" localSheetId="2">'Detailed Summary'!#REF!</definedName>
    <definedName name="Interval" localSheetId="13">'Early Out 1-S1'!#REF!</definedName>
    <definedName name="Interval" localSheetId="25">'Early Out 1-S2'!#REF!</definedName>
    <definedName name="Interval" localSheetId="14">'Early Out 2-S1'!#REF!</definedName>
    <definedName name="Interval" localSheetId="26">'Early Out 2-S2'!#REF!</definedName>
    <definedName name="Interval" localSheetId="9">'Extra Day A-S1'!#REF!</definedName>
    <definedName name="Interval" localSheetId="21">'Extra Day A-S2'!#REF!</definedName>
    <definedName name="Interval" localSheetId="10">'Extra Day B-S1'!#REF!</definedName>
    <definedName name="Interval" localSheetId="22">'Extra Day B-S2'!#REF!</definedName>
    <definedName name="Interval" localSheetId="11">'Extra Day C-S1'!#REF!</definedName>
    <definedName name="Interval" localSheetId="23">'Extra Day C-S2'!#REF!</definedName>
    <definedName name="Interval" localSheetId="12">'Extra Day D-S1'!#REF!</definedName>
    <definedName name="Interval" localSheetId="24">'Extra Day D-S2'!#REF!</definedName>
    <definedName name="Interval" localSheetId="33">'Mon-Day 1-S1'!#REF!</definedName>
    <definedName name="Interval" localSheetId="7">'Fri-Day 5-S1'!#REF!</definedName>
    <definedName name="Interval" localSheetId="19">'Fri-Day 5-S2'!#REF!</definedName>
    <definedName name="Interval" localSheetId="32">'Mon-Day 1-S1'!#REF!</definedName>
    <definedName name="Interval" localSheetId="34">'Mon-Day 1-S1'!#REF!</definedName>
    <definedName name="Interval" localSheetId="30">'Mon-Day 1-S1'!#REF!</definedName>
    <definedName name="Interval" localSheetId="29">'Mon-Day 1-S1'!#REF!</definedName>
    <definedName name="Interval" localSheetId="6">'Thu-Day 4-S1'!#REF!</definedName>
    <definedName name="Interval" localSheetId="18">'Thu-Day 4-S2'!#REF!</definedName>
    <definedName name="Interval" localSheetId="4">'Tue-Day 2-S1'!#REF!</definedName>
    <definedName name="Interval" localSheetId="16">'Tue-Day 2-S2'!#REF!</definedName>
    <definedName name="Interval" localSheetId="5">'Wed-Day 3-S1'!#REF!</definedName>
    <definedName name="Interval" localSheetId="17">'Wed-Day 3-S2'!#REF!</definedName>
    <definedName name="January" localSheetId="35">TimeSheet[[#Headers],[Date(s)]]</definedName>
    <definedName name="January" localSheetId="33">TimeSheet[[#Headers],[Date(s)]]</definedName>
    <definedName name="January" localSheetId="34">TimeSheet[[#Headers],[Date(s)]]</definedName>
    <definedName name="March" localSheetId="35">'Mon-Day 1-S1'!#REF!</definedName>
    <definedName name="March" localSheetId="34">'Mon-Day 1-S1'!#REF!</definedName>
    <definedName name="November" localSheetId="35">'Mon-Day 1-S1'!#REF!</definedName>
    <definedName name="November" localSheetId="31">'Mon-Day 1-S1'!#REF!</definedName>
    <definedName name="November" localSheetId="33">'Mon-Day 1-S1'!#REF!</definedName>
    <definedName name="November" localSheetId="32">'Mon-Day 1-S1'!#REF!</definedName>
    <definedName name="November" localSheetId="34">'Mon-Day 1-S1'!#REF!</definedName>
    <definedName name="October" localSheetId="35">TimeSheet[[#Headers],[Date(s)]]</definedName>
    <definedName name="October" localSheetId="31">TimeSheet[[#Headers],[Date(s)]]</definedName>
    <definedName name="October" localSheetId="33">TimeSheet[[#Headers],[Date(s)]]</definedName>
    <definedName name="October" localSheetId="32">TimeSheet[[#Headers],[Date(s)]]</definedName>
    <definedName name="October" localSheetId="34">TimeSheet[[#Headers],[Date(s)]]</definedName>
    <definedName name="October" localSheetId="30">TimeSheet[[#Headers],[Date(s)]]</definedName>
    <definedName name="_xlnm.Print_Area" localSheetId="35">April!$A$1:$I$37</definedName>
    <definedName name="_xlnm.Print_Area" localSheetId="31">December!$A$1:$I$37</definedName>
    <definedName name="_xlnm.Print_Area" localSheetId="33">February!$A$1:$I$37</definedName>
    <definedName name="_xlnm.Print_Area" localSheetId="32">January!$A$1:$I$37</definedName>
    <definedName name="_xlnm.Print_Area" localSheetId="34">March!$A$1:$I$37</definedName>
    <definedName name="_xlnm.Print_Area" localSheetId="30">November!$A$1:$I$37</definedName>
    <definedName name="_xlnm.Print_Area" localSheetId="29">October!$A$1:$I$37</definedName>
    <definedName name="_xlnm.Print_Area" localSheetId="28">September!$A$1:$I$37</definedName>
    <definedName name="_xlnm.Print_Titles" localSheetId="35">April!$7:$7</definedName>
    <definedName name="_xlnm.Print_Titles" localSheetId="27">August!$7:$7</definedName>
    <definedName name="_xlnm.Print_Titles" localSheetId="8">'Day 6-S1'!$4:$4</definedName>
    <definedName name="_xlnm.Print_Titles" localSheetId="20">'Day 6-S2'!$4:$4</definedName>
    <definedName name="_xlnm.Print_Titles" localSheetId="31">December!$7:$7</definedName>
    <definedName name="_xlnm.Print_Titles" localSheetId="2">'Detailed Summary'!$6:$6</definedName>
    <definedName name="_xlnm.Print_Titles" localSheetId="13">'Early Out 1-S1'!$4:$4</definedName>
    <definedName name="_xlnm.Print_Titles" localSheetId="25">'Early Out 1-S2'!$4:$4</definedName>
    <definedName name="_xlnm.Print_Titles" localSheetId="14">'Early Out 2-S1'!$4:$4</definedName>
    <definedName name="_xlnm.Print_Titles" localSheetId="26">'Early Out 2-S2'!$4:$4</definedName>
    <definedName name="_xlnm.Print_Titles" localSheetId="9">'Extra Day A-S1'!$4:$4</definedName>
    <definedName name="_xlnm.Print_Titles" localSheetId="21">'Extra Day A-S2'!$4:$4</definedName>
    <definedName name="_xlnm.Print_Titles" localSheetId="10">'Extra Day B-S1'!$4:$4</definedName>
    <definedName name="_xlnm.Print_Titles" localSheetId="22">'Extra Day B-S2'!$4:$4</definedName>
    <definedName name="_xlnm.Print_Titles" localSheetId="11">'Extra Day C-S1'!$4:$4</definedName>
    <definedName name="_xlnm.Print_Titles" localSheetId="23">'Extra Day C-S2'!$4:$4</definedName>
    <definedName name="_xlnm.Print_Titles" localSheetId="12">'Extra Day D-S1'!$4:$4</definedName>
    <definedName name="_xlnm.Print_Titles" localSheetId="24">'Extra Day D-S2'!$4:$4</definedName>
    <definedName name="_xlnm.Print_Titles" localSheetId="33">February!$7:$7</definedName>
    <definedName name="_xlnm.Print_Titles" localSheetId="7">'Fri-Day 5-S1'!$4:$4</definedName>
    <definedName name="_xlnm.Print_Titles" localSheetId="19">'Fri-Day 5-S2'!$4:$4</definedName>
    <definedName name="_xlnm.Print_Titles" localSheetId="32">January!$7:$7</definedName>
    <definedName name="_xlnm.Print_Titles" localSheetId="34">March!$7:$7</definedName>
    <definedName name="_xlnm.Print_Titles" localSheetId="3">'Mon-Day 1-S1'!$4:$4</definedName>
    <definedName name="_xlnm.Print_Titles" localSheetId="15">'Mon-Day 1-S2'!$4:$4</definedName>
    <definedName name="_xlnm.Print_Titles" localSheetId="30">November!$7:$7</definedName>
    <definedName name="_xlnm.Print_Titles" localSheetId="29">October!$7:$7</definedName>
    <definedName name="_xlnm.Print_Titles" localSheetId="28">September!$7:$7</definedName>
    <definedName name="_xlnm.Print_Titles" localSheetId="6">'Thu-Day 4-S1'!$4:$4</definedName>
    <definedName name="_xlnm.Print_Titles" localSheetId="18">'Thu-Day 4-S2'!$4:$4</definedName>
    <definedName name="_xlnm.Print_Titles" localSheetId="4">'Tue-Day 2-S1'!$4:$4</definedName>
    <definedName name="_xlnm.Print_Titles" localSheetId="16">'Tue-Day 2-S2'!$4:$4</definedName>
    <definedName name="_xlnm.Print_Titles" localSheetId="5">'Wed-Day 3-S1'!$4:$4</definedName>
    <definedName name="_xlnm.Print_Titles" localSheetId="17">'Wed-Day 3-S2'!$4:$4</definedName>
    <definedName name="qwerty" localSheetId="35">TimeSheet[[#Headers],[Date(s)]]</definedName>
    <definedName name="sdf" localSheetId="35">'Mon-Day 1-S1'!#REF!</definedName>
    <definedName name="sdf" localSheetId="34">'Mon-Day 1-S1'!#REF!</definedName>
    <definedName name="StartTime" localSheetId="35">'Mon-Day 1-S1'!#REF!</definedName>
    <definedName name="StartTime" localSheetId="8">'Day 6-S1'!#REF!</definedName>
    <definedName name="StartTime" localSheetId="20">'Day 6-S2'!#REF!</definedName>
    <definedName name="StartTime" localSheetId="31">'Mon-Day 1-S1'!#REF!</definedName>
    <definedName name="StartTime" localSheetId="2">'Detailed Summary'!#REF!</definedName>
    <definedName name="StartTime" localSheetId="13">'Early Out 1-S1'!#REF!</definedName>
    <definedName name="StartTime" localSheetId="25">'Early Out 1-S2'!#REF!</definedName>
    <definedName name="StartTime" localSheetId="14">'Early Out 2-S1'!#REF!</definedName>
    <definedName name="StartTime" localSheetId="26">'Early Out 2-S2'!#REF!</definedName>
    <definedName name="StartTime" localSheetId="9">'Extra Day A-S1'!#REF!</definedName>
    <definedName name="StartTime" localSheetId="21">'Extra Day A-S2'!#REF!</definedName>
    <definedName name="StartTime" localSheetId="10">'Extra Day B-S1'!#REF!</definedName>
    <definedName name="StartTime" localSheetId="22">'Extra Day B-S2'!#REF!</definedName>
    <definedName name="StartTime" localSheetId="11">'Extra Day C-S1'!#REF!</definedName>
    <definedName name="StartTime" localSheetId="23">'Extra Day C-S2'!#REF!</definedName>
    <definedName name="StartTime" localSheetId="12">'Extra Day D-S1'!#REF!</definedName>
    <definedName name="StartTime" localSheetId="24">'Extra Day D-S2'!#REF!</definedName>
    <definedName name="StartTime" localSheetId="33">'Mon-Day 1-S1'!#REF!</definedName>
    <definedName name="StartTime" localSheetId="7">'Fri-Day 5-S1'!#REF!</definedName>
    <definedName name="StartTime" localSheetId="19">'Fri-Day 5-S2'!#REF!</definedName>
    <definedName name="StartTime" localSheetId="32">'Mon-Day 1-S1'!#REF!</definedName>
    <definedName name="StartTime" localSheetId="34">'Mon-Day 1-S1'!#REF!</definedName>
    <definedName name="StartTime" localSheetId="30">'Mon-Day 1-S1'!#REF!</definedName>
    <definedName name="StartTime" localSheetId="29">'Mon-Day 1-S1'!#REF!</definedName>
    <definedName name="StartTime" localSheetId="6">'Thu-Day 4-S1'!#REF!</definedName>
    <definedName name="StartTime" localSheetId="18">'Thu-Day 4-S2'!#REF!</definedName>
    <definedName name="StartTime" localSheetId="4">'Tue-Day 2-S1'!#REF!</definedName>
    <definedName name="StartTime" localSheetId="16">'Tue-Day 2-S2'!#REF!</definedName>
    <definedName name="StartTime" localSheetId="5">'Wed-Day 3-S1'!#REF!</definedName>
    <definedName name="StartTime" localSheetId="17">'Wed-Day 3-S2'!#REF!</definedName>
    <definedName name="WorkweekHours" localSheetId="35">April!$B$6</definedName>
    <definedName name="WorkweekHours" localSheetId="31">December!$B$6</definedName>
    <definedName name="WorkweekHours" localSheetId="33">February!$B$6</definedName>
    <definedName name="WorkweekHours" localSheetId="32">January!$B$6</definedName>
    <definedName name="WorkweekHours" localSheetId="34">March!$B$6</definedName>
    <definedName name="WorkweekHours" localSheetId="30">November!$B$6</definedName>
    <definedName name="WorkweekHours" localSheetId="29">October!$B$6</definedName>
    <definedName name="WorkweekHours" localSheetId="28">September!$B$6</definedName>
    <definedName name="zxcv" localSheetId="35">TimeSheet[[#Headers],[Date(s)]]</definedName>
  </definedNames>
  <calcPr calcId="191029" concurrentCalc="0"/>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7" i="32" l="1"/>
  <c r="F6" i="32"/>
  <c r="C7" i="34"/>
  <c r="C6" i="32"/>
  <c r="I31" i="20"/>
  <c r="I32" i="17"/>
  <c r="E28" i="3"/>
  <c r="E27" i="3"/>
  <c r="E26" i="3"/>
  <c r="E25" i="3"/>
  <c r="E15" i="3"/>
  <c r="E14" i="3"/>
  <c r="E13" i="3"/>
  <c r="E12" i="3"/>
  <c r="H37" i="46"/>
  <c r="G37" i="46"/>
  <c r="E38" i="46"/>
  <c r="F2" i="46"/>
  <c r="D28" i="3"/>
  <c r="E36" i="46"/>
  <c r="B36" i="46"/>
  <c r="E35" i="46"/>
  <c r="B35" i="46"/>
  <c r="E34" i="46"/>
  <c r="F34" i="46"/>
  <c r="B34" i="46"/>
  <c r="E33" i="46"/>
  <c r="B33" i="46"/>
  <c r="E32" i="46"/>
  <c r="F32" i="46"/>
  <c r="B32" i="46"/>
  <c r="E31" i="46"/>
  <c r="B31" i="46"/>
  <c r="E30" i="46"/>
  <c r="F30" i="46"/>
  <c r="B30" i="46"/>
  <c r="E29" i="46"/>
  <c r="B29" i="46"/>
  <c r="E28" i="46"/>
  <c r="B28" i="46"/>
  <c r="E27" i="46"/>
  <c r="B27" i="46"/>
  <c r="E26" i="46"/>
  <c r="F26" i="46"/>
  <c r="B26" i="46"/>
  <c r="E25" i="46"/>
  <c r="B25" i="46"/>
  <c r="E24" i="46"/>
  <c r="B24" i="46"/>
  <c r="E23" i="46"/>
  <c r="B23" i="46"/>
  <c r="E22" i="46"/>
  <c r="B22" i="46"/>
  <c r="F21" i="46"/>
  <c r="E21" i="46"/>
  <c r="B21" i="46"/>
  <c r="E20" i="46"/>
  <c r="B20" i="46"/>
  <c r="E19" i="46"/>
  <c r="B19" i="46"/>
  <c r="E18" i="46"/>
  <c r="B18" i="46"/>
  <c r="E17" i="46"/>
  <c r="B17" i="46"/>
  <c r="E16" i="46"/>
  <c r="F16" i="46"/>
  <c r="B16" i="46"/>
  <c r="E15" i="46"/>
  <c r="B15" i="46"/>
  <c r="E14" i="46"/>
  <c r="F14" i="46"/>
  <c r="B14" i="46"/>
  <c r="E13" i="46"/>
  <c r="B13" i="46"/>
  <c r="E12" i="46"/>
  <c r="B12" i="46"/>
  <c r="E11" i="46"/>
  <c r="B11" i="46"/>
  <c r="E10" i="46"/>
  <c r="F10" i="46"/>
  <c r="B10" i="46"/>
  <c r="E9" i="46"/>
  <c r="B9" i="46"/>
  <c r="F8" i="46"/>
  <c r="E8" i="46"/>
  <c r="B8" i="46"/>
  <c r="E7" i="46"/>
  <c r="B7" i="46"/>
  <c r="E6" i="46"/>
  <c r="F6" i="46"/>
  <c r="B6" i="46"/>
  <c r="E5" i="46"/>
  <c r="B5" i="46"/>
  <c r="E4" i="46"/>
  <c r="B4" i="46"/>
  <c r="H37" i="45"/>
  <c r="G37" i="45"/>
  <c r="E38" i="45"/>
  <c r="F2" i="45"/>
  <c r="D27" i="3"/>
  <c r="E36" i="45"/>
  <c r="B36" i="45"/>
  <c r="E35" i="45"/>
  <c r="B35" i="45"/>
  <c r="E34" i="45"/>
  <c r="F34" i="45"/>
  <c r="B34" i="45"/>
  <c r="E33" i="45"/>
  <c r="B33" i="45"/>
  <c r="E32" i="45"/>
  <c r="F32" i="45"/>
  <c r="B32" i="45"/>
  <c r="E31" i="45"/>
  <c r="B31" i="45"/>
  <c r="E30" i="45"/>
  <c r="F30" i="45"/>
  <c r="B30" i="45"/>
  <c r="E29" i="45"/>
  <c r="B29" i="45"/>
  <c r="E28" i="45"/>
  <c r="B28" i="45"/>
  <c r="E27" i="45"/>
  <c r="B27" i="45"/>
  <c r="E26" i="45"/>
  <c r="F26" i="45"/>
  <c r="B26" i="45"/>
  <c r="E25" i="45"/>
  <c r="B25" i="45"/>
  <c r="E24" i="45"/>
  <c r="B24" i="45"/>
  <c r="E23" i="45"/>
  <c r="B23" i="45"/>
  <c r="E22" i="45"/>
  <c r="B22" i="45"/>
  <c r="F21" i="45"/>
  <c r="E21" i="45"/>
  <c r="B21" i="45"/>
  <c r="E20" i="45"/>
  <c r="B20" i="45"/>
  <c r="E19" i="45"/>
  <c r="B19" i="45"/>
  <c r="E18" i="45"/>
  <c r="B18" i="45"/>
  <c r="E17" i="45"/>
  <c r="B17" i="45"/>
  <c r="E16" i="45"/>
  <c r="F16" i="45"/>
  <c r="B16" i="45"/>
  <c r="E15" i="45"/>
  <c r="B15" i="45"/>
  <c r="E14" i="45"/>
  <c r="F14" i="45"/>
  <c r="B14" i="45"/>
  <c r="E13" i="45"/>
  <c r="B13" i="45"/>
  <c r="E12" i="45"/>
  <c r="B12" i="45"/>
  <c r="E11" i="45"/>
  <c r="B11" i="45"/>
  <c r="E10" i="45"/>
  <c r="F10" i="45"/>
  <c r="B10" i="45"/>
  <c r="E9" i="45"/>
  <c r="B9" i="45"/>
  <c r="F8" i="45"/>
  <c r="E8" i="45"/>
  <c r="B8" i="45"/>
  <c r="E7" i="45"/>
  <c r="B7" i="45"/>
  <c r="E6" i="45"/>
  <c r="F6" i="45"/>
  <c r="B6" i="45"/>
  <c r="E5" i="45"/>
  <c r="B5" i="45"/>
  <c r="E4" i="45"/>
  <c r="B4" i="45"/>
  <c r="H37" i="44"/>
  <c r="G37" i="44"/>
  <c r="E38" i="44"/>
  <c r="F2" i="44"/>
  <c r="D25" i="3"/>
  <c r="E36" i="44"/>
  <c r="B36" i="44"/>
  <c r="E35" i="44"/>
  <c r="B35" i="44"/>
  <c r="E34" i="44"/>
  <c r="F34" i="44"/>
  <c r="B34" i="44"/>
  <c r="E33" i="44"/>
  <c r="B33" i="44"/>
  <c r="E32" i="44"/>
  <c r="F32" i="44"/>
  <c r="B32" i="44"/>
  <c r="E31" i="44"/>
  <c r="B31" i="44"/>
  <c r="E30" i="44"/>
  <c r="F30" i="44"/>
  <c r="B30" i="44"/>
  <c r="E29" i="44"/>
  <c r="B29" i="44"/>
  <c r="E28" i="44"/>
  <c r="B28" i="44"/>
  <c r="E27" i="44"/>
  <c r="B27" i="44"/>
  <c r="E26" i="44"/>
  <c r="F26" i="44"/>
  <c r="B26" i="44"/>
  <c r="E25" i="44"/>
  <c r="B25" i="44"/>
  <c r="E24" i="44"/>
  <c r="B24" i="44"/>
  <c r="E23" i="44"/>
  <c r="B23" i="44"/>
  <c r="E22" i="44"/>
  <c r="B22" i="44"/>
  <c r="F21" i="44"/>
  <c r="E21" i="44"/>
  <c r="B21" i="44"/>
  <c r="E20" i="44"/>
  <c r="B20" i="44"/>
  <c r="E19" i="44"/>
  <c r="B19" i="44"/>
  <c r="E18" i="44"/>
  <c r="B18" i="44"/>
  <c r="E17" i="44"/>
  <c r="B17" i="44"/>
  <c r="E16" i="44"/>
  <c r="F16" i="44"/>
  <c r="B16" i="44"/>
  <c r="E15" i="44"/>
  <c r="B15" i="44"/>
  <c r="E14" i="44"/>
  <c r="F14" i="44"/>
  <c r="B14" i="44"/>
  <c r="E13" i="44"/>
  <c r="B13" i="44"/>
  <c r="E12" i="44"/>
  <c r="B12" i="44"/>
  <c r="E11" i="44"/>
  <c r="B11" i="44"/>
  <c r="E10" i="44"/>
  <c r="F10" i="44"/>
  <c r="B10" i="44"/>
  <c r="E9" i="44"/>
  <c r="B9" i="44"/>
  <c r="F8" i="44"/>
  <c r="E8" i="44"/>
  <c r="B8" i="44"/>
  <c r="E7" i="44"/>
  <c r="B7" i="44"/>
  <c r="E6" i="44"/>
  <c r="F6" i="44"/>
  <c r="B6" i="44"/>
  <c r="E5" i="44"/>
  <c r="B5" i="44"/>
  <c r="E4" i="44"/>
  <c r="B4" i="44"/>
  <c r="H37" i="43"/>
  <c r="G37" i="43"/>
  <c r="E38" i="43"/>
  <c r="F2" i="43"/>
  <c r="D26" i="3"/>
  <c r="E36" i="43"/>
  <c r="B36" i="43"/>
  <c r="E35" i="43"/>
  <c r="B35" i="43"/>
  <c r="E34" i="43"/>
  <c r="F34" i="43"/>
  <c r="B34" i="43"/>
  <c r="E33" i="43"/>
  <c r="B33" i="43"/>
  <c r="E32" i="43"/>
  <c r="F32" i="43"/>
  <c r="B32" i="43"/>
  <c r="E31" i="43"/>
  <c r="B31" i="43"/>
  <c r="E30" i="43"/>
  <c r="F30" i="43"/>
  <c r="B30" i="43"/>
  <c r="E29" i="43"/>
  <c r="B29" i="43"/>
  <c r="E28" i="43"/>
  <c r="B28" i="43"/>
  <c r="E27" i="43"/>
  <c r="B27" i="43"/>
  <c r="F26" i="43"/>
  <c r="E26" i="43"/>
  <c r="B26" i="43"/>
  <c r="E25" i="43"/>
  <c r="B25" i="43"/>
  <c r="E24" i="43"/>
  <c r="B24" i="43"/>
  <c r="E23" i="43"/>
  <c r="B23" i="43"/>
  <c r="E22" i="43"/>
  <c r="B22" i="43"/>
  <c r="F21" i="43"/>
  <c r="E21" i="43"/>
  <c r="B21" i="43"/>
  <c r="E20" i="43"/>
  <c r="B20" i="43"/>
  <c r="E19" i="43"/>
  <c r="B19" i="43"/>
  <c r="E18" i="43"/>
  <c r="B18" i="43"/>
  <c r="E17" i="43"/>
  <c r="B17" i="43"/>
  <c r="E16" i="43"/>
  <c r="F16" i="43"/>
  <c r="B16" i="43"/>
  <c r="E15" i="43"/>
  <c r="B15" i="43"/>
  <c r="F14" i="43"/>
  <c r="E14" i="43"/>
  <c r="B14" i="43"/>
  <c r="E13" i="43"/>
  <c r="B13" i="43"/>
  <c r="E12" i="43"/>
  <c r="B12" i="43"/>
  <c r="E11" i="43"/>
  <c r="B11" i="43"/>
  <c r="F10" i="43"/>
  <c r="E10" i="43"/>
  <c r="B10" i="43"/>
  <c r="E9" i="43"/>
  <c r="B9" i="43"/>
  <c r="E8" i="43"/>
  <c r="F8" i="43"/>
  <c r="B8" i="43"/>
  <c r="E7" i="43"/>
  <c r="B7" i="43"/>
  <c r="E6" i="43"/>
  <c r="F6" i="43"/>
  <c r="B6" i="43"/>
  <c r="E5" i="43"/>
  <c r="B5" i="43"/>
  <c r="E4" i="43"/>
  <c r="B4" i="43"/>
  <c r="H37" i="42"/>
  <c r="G37" i="42"/>
  <c r="E36" i="42"/>
  <c r="B36" i="42"/>
  <c r="E35" i="42"/>
  <c r="B35" i="42"/>
  <c r="E34" i="42"/>
  <c r="F34" i="42"/>
  <c r="B34" i="42"/>
  <c r="E33" i="42"/>
  <c r="B33" i="42"/>
  <c r="E32" i="42"/>
  <c r="F32" i="42"/>
  <c r="B32" i="42"/>
  <c r="E31" i="42"/>
  <c r="B31" i="42"/>
  <c r="F30" i="42"/>
  <c r="E30" i="42"/>
  <c r="B30" i="42"/>
  <c r="E29" i="42"/>
  <c r="B29" i="42"/>
  <c r="E28" i="42"/>
  <c r="B28" i="42"/>
  <c r="E27" i="42"/>
  <c r="B27" i="42"/>
  <c r="E26" i="42"/>
  <c r="F26" i="42"/>
  <c r="B26" i="42"/>
  <c r="E25" i="42"/>
  <c r="B25" i="42"/>
  <c r="E24" i="42"/>
  <c r="B24" i="42"/>
  <c r="E23" i="42"/>
  <c r="B23" i="42"/>
  <c r="E22" i="42"/>
  <c r="B22" i="42"/>
  <c r="F21" i="42"/>
  <c r="E21" i="42"/>
  <c r="B21" i="42"/>
  <c r="E20" i="42"/>
  <c r="B20" i="42"/>
  <c r="E19" i="42"/>
  <c r="B19" i="42"/>
  <c r="E18" i="42"/>
  <c r="B18" i="42"/>
  <c r="E17" i="42"/>
  <c r="B17" i="42"/>
  <c r="E16" i="42"/>
  <c r="F16" i="42"/>
  <c r="B16" i="42"/>
  <c r="E15" i="42"/>
  <c r="B15" i="42"/>
  <c r="F14" i="42"/>
  <c r="E14" i="42"/>
  <c r="B14" i="42"/>
  <c r="E13" i="42"/>
  <c r="B13" i="42"/>
  <c r="E12" i="42"/>
  <c r="B12" i="42"/>
  <c r="E11" i="42"/>
  <c r="B11" i="42"/>
  <c r="E10" i="42"/>
  <c r="F10" i="42"/>
  <c r="B10" i="42"/>
  <c r="E9" i="42"/>
  <c r="B9" i="42"/>
  <c r="E8" i="42"/>
  <c r="F8" i="42"/>
  <c r="B8" i="42"/>
  <c r="E7" i="42"/>
  <c r="B7" i="42"/>
  <c r="E6" i="42"/>
  <c r="F6" i="42"/>
  <c r="B6" i="42"/>
  <c r="E5" i="42"/>
  <c r="B5" i="42"/>
  <c r="E4" i="42"/>
  <c r="B4" i="42"/>
  <c r="H37" i="41"/>
  <c r="G37" i="41"/>
  <c r="E36" i="41"/>
  <c r="B36" i="41"/>
  <c r="E35" i="41"/>
  <c r="B35" i="41"/>
  <c r="E34" i="41"/>
  <c r="F34" i="41"/>
  <c r="B34" i="41"/>
  <c r="E33" i="41"/>
  <c r="B33" i="41"/>
  <c r="E32" i="41"/>
  <c r="F32" i="41"/>
  <c r="B32" i="41"/>
  <c r="E31" i="41"/>
  <c r="B31" i="41"/>
  <c r="F30" i="41"/>
  <c r="E30" i="41"/>
  <c r="B30" i="41"/>
  <c r="E29" i="41"/>
  <c r="B29" i="41"/>
  <c r="E28" i="41"/>
  <c r="B28" i="41"/>
  <c r="E27" i="41"/>
  <c r="B27" i="41"/>
  <c r="E26" i="41"/>
  <c r="F26" i="41"/>
  <c r="B26" i="41"/>
  <c r="E25" i="41"/>
  <c r="B25" i="41"/>
  <c r="E24" i="41"/>
  <c r="B24" i="41"/>
  <c r="E23" i="41"/>
  <c r="B23" i="41"/>
  <c r="E22" i="41"/>
  <c r="B22" i="41"/>
  <c r="F21" i="41"/>
  <c r="E21" i="41"/>
  <c r="B21" i="41"/>
  <c r="E20" i="41"/>
  <c r="B20" i="41"/>
  <c r="E19" i="41"/>
  <c r="B19" i="41"/>
  <c r="E18" i="41"/>
  <c r="B18" i="41"/>
  <c r="E17" i="41"/>
  <c r="B17" i="41"/>
  <c r="E16" i="41"/>
  <c r="F16" i="41"/>
  <c r="B16" i="41"/>
  <c r="E15" i="41"/>
  <c r="B15" i="41"/>
  <c r="F14" i="41"/>
  <c r="E14" i="41"/>
  <c r="B14" i="41"/>
  <c r="E13" i="41"/>
  <c r="B13" i="41"/>
  <c r="E12" i="41"/>
  <c r="B12" i="41"/>
  <c r="E11" i="41"/>
  <c r="B11" i="41"/>
  <c r="E10" i="41"/>
  <c r="F10" i="41"/>
  <c r="B10" i="41"/>
  <c r="E9" i="41"/>
  <c r="B9" i="41"/>
  <c r="E8" i="41"/>
  <c r="F8" i="41"/>
  <c r="B8" i="41"/>
  <c r="E7" i="41"/>
  <c r="B7" i="41"/>
  <c r="E6" i="41"/>
  <c r="F6" i="41"/>
  <c r="B6" i="41"/>
  <c r="E5" i="41"/>
  <c r="B5" i="41"/>
  <c r="E4" i="41"/>
  <c r="B4" i="41"/>
  <c r="H37" i="40"/>
  <c r="G37" i="40"/>
  <c r="E36" i="40"/>
  <c r="B36" i="40"/>
  <c r="E35" i="40"/>
  <c r="B35" i="40"/>
  <c r="E34" i="40"/>
  <c r="F34" i="40"/>
  <c r="B34" i="40"/>
  <c r="E33" i="40"/>
  <c r="B33" i="40"/>
  <c r="E32" i="40"/>
  <c r="F32" i="40"/>
  <c r="B32" i="40"/>
  <c r="E31" i="40"/>
  <c r="B31" i="40"/>
  <c r="F30" i="40"/>
  <c r="E30" i="40"/>
  <c r="B30" i="40"/>
  <c r="E29" i="40"/>
  <c r="B29" i="40"/>
  <c r="E28" i="40"/>
  <c r="B28" i="40"/>
  <c r="E27" i="40"/>
  <c r="B27" i="40"/>
  <c r="E26" i="40"/>
  <c r="F26" i="40"/>
  <c r="B26" i="40"/>
  <c r="E25" i="40"/>
  <c r="B25" i="40"/>
  <c r="E24" i="40"/>
  <c r="B24" i="40"/>
  <c r="E23" i="40"/>
  <c r="B23" i="40"/>
  <c r="E22" i="40"/>
  <c r="B22" i="40"/>
  <c r="F21" i="40"/>
  <c r="E21" i="40"/>
  <c r="B21" i="40"/>
  <c r="E20" i="40"/>
  <c r="B20" i="40"/>
  <c r="E19" i="40"/>
  <c r="B19" i="40"/>
  <c r="E18" i="40"/>
  <c r="B18" i="40"/>
  <c r="E17" i="40"/>
  <c r="B17" i="40"/>
  <c r="E16" i="40"/>
  <c r="F16" i="40"/>
  <c r="B16" i="40"/>
  <c r="E15" i="40"/>
  <c r="B15" i="40"/>
  <c r="F14" i="40"/>
  <c r="E14" i="40"/>
  <c r="B14" i="40"/>
  <c r="E13" i="40"/>
  <c r="B13" i="40"/>
  <c r="E12" i="40"/>
  <c r="B12" i="40"/>
  <c r="E11" i="40"/>
  <c r="B11" i="40"/>
  <c r="E10" i="40"/>
  <c r="F10" i="40"/>
  <c r="B10" i="40"/>
  <c r="E9" i="40"/>
  <c r="B9" i="40"/>
  <c r="E8" i="40"/>
  <c r="F8" i="40"/>
  <c r="B8" i="40"/>
  <c r="E7" i="40"/>
  <c r="B7" i="40"/>
  <c r="E6" i="40"/>
  <c r="F6" i="40"/>
  <c r="B6" i="40"/>
  <c r="E5" i="40"/>
  <c r="B5" i="40"/>
  <c r="E4" i="40"/>
  <c r="B4" i="40"/>
  <c r="H37" i="39"/>
  <c r="G37" i="39"/>
  <c r="E36" i="39"/>
  <c r="B36" i="39"/>
  <c r="E35" i="39"/>
  <c r="B35" i="39"/>
  <c r="E34" i="39"/>
  <c r="F34" i="39"/>
  <c r="B34" i="39"/>
  <c r="E33" i="39"/>
  <c r="B33" i="39"/>
  <c r="E32" i="39"/>
  <c r="F32" i="39"/>
  <c r="B32" i="39"/>
  <c r="E31" i="39"/>
  <c r="B31" i="39"/>
  <c r="F30" i="39"/>
  <c r="E30" i="39"/>
  <c r="B30" i="39"/>
  <c r="E29" i="39"/>
  <c r="B29" i="39"/>
  <c r="E28" i="39"/>
  <c r="B28" i="39"/>
  <c r="E27" i="39"/>
  <c r="B27" i="39"/>
  <c r="E26" i="39"/>
  <c r="F26" i="39"/>
  <c r="B26" i="39"/>
  <c r="E25" i="39"/>
  <c r="B25" i="39"/>
  <c r="E24" i="39"/>
  <c r="B24" i="39"/>
  <c r="E23" i="39"/>
  <c r="B23" i="39"/>
  <c r="E22" i="39"/>
  <c r="B22" i="39"/>
  <c r="E21" i="39"/>
  <c r="F21" i="39"/>
  <c r="B21" i="39"/>
  <c r="E20" i="39"/>
  <c r="B20" i="39"/>
  <c r="E19" i="39"/>
  <c r="B19" i="39"/>
  <c r="E18" i="39"/>
  <c r="B18" i="39"/>
  <c r="E17" i="39"/>
  <c r="B17" i="39"/>
  <c r="E16" i="39"/>
  <c r="F16" i="39"/>
  <c r="B16" i="39"/>
  <c r="E15" i="39"/>
  <c r="B15" i="39"/>
  <c r="F14" i="39"/>
  <c r="E14" i="39"/>
  <c r="B14" i="39"/>
  <c r="E13" i="39"/>
  <c r="B13" i="39"/>
  <c r="E12" i="39"/>
  <c r="B12" i="39"/>
  <c r="E11" i="39"/>
  <c r="B11" i="39"/>
  <c r="E10" i="39"/>
  <c r="F10" i="39"/>
  <c r="B10" i="39"/>
  <c r="E9" i="39"/>
  <c r="B9" i="39"/>
  <c r="E8" i="39"/>
  <c r="F8" i="39"/>
  <c r="B8" i="39"/>
  <c r="E7" i="39"/>
  <c r="B7" i="39"/>
  <c r="E6" i="39"/>
  <c r="F6" i="39"/>
  <c r="B6" i="39"/>
  <c r="E5" i="39"/>
  <c r="B5" i="39"/>
  <c r="E4" i="39"/>
  <c r="B4" i="39"/>
  <c r="F39" i="34"/>
  <c r="A70" i="34"/>
  <c r="C60" i="34"/>
  <c r="C59" i="34"/>
  <c r="C58" i="34"/>
  <c r="C57" i="34"/>
  <c r="C48" i="34"/>
  <c r="C47" i="34"/>
  <c r="C46" i="34"/>
  <c r="C45" i="34"/>
  <c r="D32" i="34"/>
  <c r="D31" i="34"/>
  <c r="D30" i="34"/>
  <c r="D29" i="34"/>
  <c r="D20" i="34"/>
  <c r="D19" i="34"/>
  <c r="D18" i="34"/>
  <c r="D17" i="34"/>
  <c r="E38" i="39"/>
  <c r="F2" i="39"/>
  <c r="D12" i="3"/>
  <c r="E38" i="40"/>
  <c r="F2" i="40"/>
  <c r="D13" i="3"/>
  <c r="E38" i="41"/>
  <c r="F2" i="41"/>
  <c r="D14" i="3"/>
  <c r="E38" i="42"/>
  <c r="F2" i="42"/>
  <c r="D15" i="3"/>
  <c r="F37" i="46"/>
  <c r="C38" i="46"/>
  <c r="C2" i="46"/>
  <c r="F37" i="45"/>
  <c r="C38" i="45"/>
  <c r="C2" i="45"/>
  <c r="F37" i="44"/>
  <c r="C38" i="44"/>
  <c r="C2" i="44"/>
  <c r="F37" i="43"/>
  <c r="C38" i="43"/>
  <c r="C2" i="43"/>
  <c r="F37" i="42"/>
  <c r="C38" i="42"/>
  <c r="C2" i="42"/>
  <c r="F37" i="41"/>
  <c r="C38" i="41"/>
  <c r="C2" i="41"/>
  <c r="F37" i="40"/>
  <c r="C38" i="40"/>
  <c r="C2" i="40"/>
  <c r="F37" i="39"/>
  <c r="C38" i="39"/>
  <c r="C2" i="39"/>
  <c r="E29" i="3"/>
  <c r="F1" i="41"/>
  <c r="C14" i="3"/>
  <c r="F14" i="3"/>
  <c r="F1" i="46"/>
  <c r="C28" i="3"/>
  <c r="F28" i="3"/>
  <c r="F1" i="42"/>
  <c r="C15" i="3"/>
  <c r="F15" i="3"/>
  <c r="F1" i="39"/>
  <c r="C12" i="3"/>
  <c r="F12" i="3"/>
  <c r="F1" i="43"/>
  <c r="C26" i="3"/>
  <c r="F26" i="3"/>
  <c r="F1" i="44"/>
  <c r="C25" i="3"/>
  <c r="F25" i="3"/>
  <c r="F1" i="45"/>
  <c r="C27" i="3"/>
  <c r="F27" i="3"/>
  <c r="F1" i="40"/>
  <c r="C13" i="3"/>
  <c r="F13" i="3"/>
  <c r="G2" i="3"/>
  <c r="D2" i="31"/>
  <c r="D2" i="16"/>
  <c r="D2" i="12"/>
  <c r="D2" i="20"/>
  <c r="D2" i="15"/>
  <c r="D2" i="11"/>
  <c r="D2" i="18"/>
  <c r="D2" i="14"/>
  <c r="D2" i="10"/>
  <c r="D2" i="17"/>
  <c r="D2" i="13"/>
  <c r="D2" i="9"/>
  <c r="E8" i="3"/>
  <c r="G13" i="34"/>
  <c r="G6" i="34"/>
  <c r="C62" i="34"/>
  <c r="C61" i="34"/>
  <c r="C56" i="34"/>
  <c r="C55" i="34"/>
  <c r="C54" i="34"/>
  <c r="C53" i="34"/>
  <c r="C52" i="34"/>
  <c r="C51" i="34"/>
  <c r="C50" i="34"/>
  <c r="C49" i="34"/>
  <c r="C44" i="34"/>
  <c r="C43" i="34"/>
  <c r="C42" i="34"/>
  <c r="C41" i="34"/>
  <c r="C40" i="34"/>
  <c r="E6" i="3"/>
  <c r="C39" i="34"/>
  <c r="A68" i="34"/>
  <c r="E7" i="3"/>
  <c r="G3" i="3"/>
  <c r="C5" i="34"/>
  <c r="D26" i="34"/>
  <c r="D27" i="34"/>
  <c r="D28" i="34"/>
  <c r="D33" i="34"/>
  <c r="D34" i="34"/>
  <c r="E30" i="3"/>
  <c r="E24" i="3"/>
  <c r="E23" i="3"/>
  <c r="E22" i="3"/>
  <c r="E21" i="3"/>
  <c r="E20" i="3"/>
  <c r="E19" i="3"/>
  <c r="E17" i="3"/>
  <c r="E16" i="3"/>
  <c r="E11" i="3"/>
  <c r="E10" i="3"/>
  <c r="E9" i="3"/>
  <c r="D2" i="3"/>
  <c r="D1" i="3"/>
  <c r="C4" i="34"/>
  <c r="F2" i="34"/>
  <c r="F1" i="34"/>
  <c r="B70" i="34"/>
  <c r="D25" i="34"/>
  <c r="D24" i="34"/>
  <c r="D23" i="34"/>
  <c r="D22" i="34"/>
  <c r="D21" i="34"/>
  <c r="D16" i="34"/>
  <c r="D15" i="34"/>
  <c r="D14" i="34"/>
  <c r="D13" i="34"/>
  <c r="D12" i="34"/>
  <c r="D11" i="34"/>
  <c r="E18" i="3"/>
  <c r="B68" i="34"/>
  <c r="C70" i="34"/>
  <c r="C6" i="34"/>
  <c r="E9" i="2"/>
  <c r="C68" i="34"/>
  <c r="F69" i="34"/>
  <c r="G69" i="34"/>
  <c r="I3" i="3"/>
  <c r="F6" i="34"/>
  <c r="E10" i="6"/>
  <c r="F10" i="6"/>
  <c r="E10" i="4"/>
  <c r="F10" i="4"/>
  <c r="E10" i="2"/>
  <c r="F10" i="2"/>
  <c r="C3" i="9"/>
  <c r="C3" i="20"/>
  <c r="C2" i="9"/>
  <c r="C2" i="18"/>
  <c r="E4" i="31"/>
  <c r="E4" i="20"/>
  <c r="E4" i="18"/>
  <c r="E4" i="17"/>
  <c r="E4" i="15"/>
  <c r="E4" i="14"/>
  <c r="E4" i="13"/>
  <c r="E4" i="12"/>
  <c r="E4" i="10"/>
  <c r="E6" i="27"/>
  <c r="F6" i="27"/>
  <c r="E8" i="27"/>
  <c r="F8" i="27"/>
  <c r="E10" i="27"/>
  <c r="F10" i="27"/>
  <c r="E14" i="27"/>
  <c r="F14" i="27"/>
  <c r="E16" i="27"/>
  <c r="F16" i="27"/>
  <c r="E21" i="27"/>
  <c r="F21" i="27"/>
  <c r="E26" i="27"/>
  <c r="F26" i="27"/>
  <c r="E30" i="27"/>
  <c r="F30" i="27"/>
  <c r="E32" i="27"/>
  <c r="F32" i="27"/>
  <c r="E34" i="27"/>
  <c r="F34" i="27"/>
  <c r="G37" i="27"/>
  <c r="H37" i="27"/>
  <c r="E6" i="26"/>
  <c r="F6" i="26"/>
  <c r="E8" i="26"/>
  <c r="F8" i="26"/>
  <c r="E10" i="26"/>
  <c r="F10" i="26"/>
  <c r="E14" i="26"/>
  <c r="F14" i="26"/>
  <c r="E16" i="26"/>
  <c r="F16" i="26"/>
  <c r="E21" i="26"/>
  <c r="F21" i="26"/>
  <c r="E26" i="26"/>
  <c r="F26" i="26"/>
  <c r="E30" i="26"/>
  <c r="F30" i="26"/>
  <c r="E32" i="26"/>
  <c r="F32" i="26"/>
  <c r="E34" i="26"/>
  <c r="F34" i="26"/>
  <c r="G37" i="26"/>
  <c r="H37" i="26"/>
  <c r="E6" i="30"/>
  <c r="F6" i="30"/>
  <c r="E8" i="30"/>
  <c r="F8" i="30"/>
  <c r="E10" i="30"/>
  <c r="F10" i="30"/>
  <c r="E14" i="30"/>
  <c r="F14" i="30"/>
  <c r="E16" i="30"/>
  <c r="F16" i="30"/>
  <c r="E21" i="30"/>
  <c r="F21" i="30"/>
  <c r="E26" i="30"/>
  <c r="F26" i="30"/>
  <c r="E30" i="30"/>
  <c r="F30" i="30"/>
  <c r="E32" i="30"/>
  <c r="F32" i="30"/>
  <c r="E34" i="30"/>
  <c r="F34" i="30"/>
  <c r="G37" i="30"/>
  <c r="H37" i="30"/>
  <c r="E6" i="25"/>
  <c r="F6" i="25"/>
  <c r="E8" i="25"/>
  <c r="F8" i="25"/>
  <c r="E10" i="25"/>
  <c r="F10" i="25"/>
  <c r="E14" i="25"/>
  <c r="F14" i="25"/>
  <c r="E16" i="25"/>
  <c r="F16" i="25"/>
  <c r="E26" i="25"/>
  <c r="F26" i="25"/>
  <c r="E30" i="25"/>
  <c r="F30" i="25"/>
  <c r="E32" i="25"/>
  <c r="F32" i="25"/>
  <c r="E34" i="25"/>
  <c r="F34" i="25"/>
  <c r="G37" i="25"/>
  <c r="H37" i="25"/>
  <c r="E6" i="29"/>
  <c r="F6" i="29"/>
  <c r="E8" i="29"/>
  <c r="F8" i="29"/>
  <c r="E10" i="29"/>
  <c r="F10" i="29"/>
  <c r="E14" i="29"/>
  <c r="F14" i="29"/>
  <c r="E16" i="29"/>
  <c r="F16" i="29"/>
  <c r="E21" i="29"/>
  <c r="F21" i="29"/>
  <c r="E26" i="29"/>
  <c r="F26" i="29"/>
  <c r="E30" i="29"/>
  <c r="F30" i="29"/>
  <c r="E32" i="29"/>
  <c r="F32" i="29"/>
  <c r="E34" i="29"/>
  <c r="F34" i="29"/>
  <c r="G37" i="29"/>
  <c r="H37" i="29"/>
  <c r="E6" i="24"/>
  <c r="F6" i="24"/>
  <c r="E8" i="24"/>
  <c r="F8" i="24"/>
  <c r="E10" i="24"/>
  <c r="F10" i="24"/>
  <c r="E14" i="24"/>
  <c r="F14" i="24"/>
  <c r="E16" i="24"/>
  <c r="F16" i="24"/>
  <c r="E21" i="24"/>
  <c r="F21" i="24"/>
  <c r="E26" i="24"/>
  <c r="F26" i="24"/>
  <c r="E30" i="24"/>
  <c r="F30" i="24"/>
  <c r="E32" i="24"/>
  <c r="F32" i="24"/>
  <c r="E34" i="24"/>
  <c r="F34" i="24"/>
  <c r="G37" i="24"/>
  <c r="E38" i="24"/>
  <c r="F2" i="24"/>
  <c r="D20" i="3"/>
  <c r="H37" i="24"/>
  <c r="E6" i="28"/>
  <c r="F6" i="28"/>
  <c r="E8" i="28"/>
  <c r="F8" i="28"/>
  <c r="E10" i="28"/>
  <c r="F10" i="28"/>
  <c r="E14" i="28"/>
  <c r="F14" i="28"/>
  <c r="E16" i="28"/>
  <c r="F16" i="28"/>
  <c r="E21" i="28"/>
  <c r="F21" i="28"/>
  <c r="E26" i="28"/>
  <c r="F26" i="28"/>
  <c r="E30" i="28"/>
  <c r="F30" i="28"/>
  <c r="E32" i="28"/>
  <c r="F32" i="28"/>
  <c r="E34" i="28"/>
  <c r="F34" i="28"/>
  <c r="G37" i="28"/>
  <c r="H37" i="28"/>
  <c r="E38" i="28"/>
  <c r="F2" i="28"/>
  <c r="D24" i="3"/>
  <c r="E6" i="23"/>
  <c r="F6" i="23"/>
  <c r="E8" i="23"/>
  <c r="F8" i="23"/>
  <c r="E10" i="23"/>
  <c r="F10" i="23"/>
  <c r="E14" i="23"/>
  <c r="F14" i="23"/>
  <c r="E16" i="23"/>
  <c r="F16" i="23"/>
  <c r="E21" i="23"/>
  <c r="F21" i="23"/>
  <c r="E26" i="23"/>
  <c r="F26" i="23"/>
  <c r="E30" i="23"/>
  <c r="F30" i="23"/>
  <c r="E32" i="23"/>
  <c r="F32" i="23"/>
  <c r="E34" i="23"/>
  <c r="F34" i="23"/>
  <c r="G37" i="23"/>
  <c r="H37" i="23"/>
  <c r="I36" i="15"/>
  <c r="J36" i="15"/>
  <c r="K36" i="15"/>
  <c r="J8" i="15"/>
  <c r="K8" i="15"/>
  <c r="J9" i="15"/>
  <c r="K9" i="15"/>
  <c r="J10" i="15"/>
  <c r="K10" i="15"/>
  <c r="J11" i="15"/>
  <c r="K11" i="15"/>
  <c r="J12" i="15"/>
  <c r="K12" i="15"/>
  <c r="J13" i="15"/>
  <c r="K13" i="15"/>
  <c r="J14" i="15"/>
  <c r="K14" i="15"/>
  <c r="J15" i="15"/>
  <c r="K15" i="15"/>
  <c r="J16" i="15"/>
  <c r="K16" i="15"/>
  <c r="J17" i="15"/>
  <c r="K17" i="15"/>
  <c r="J18" i="15"/>
  <c r="K18" i="15"/>
  <c r="J19" i="15"/>
  <c r="K19" i="15"/>
  <c r="J20" i="15"/>
  <c r="K20" i="15"/>
  <c r="J21" i="15"/>
  <c r="K21" i="15"/>
  <c r="J22" i="15"/>
  <c r="K22" i="15"/>
  <c r="J23" i="15"/>
  <c r="K23" i="15"/>
  <c r="J24" i="15"/>
  <c r="K24" i="15"/>
  <c r="J25" i="15"/>
  <c r="K25" i="15"/>
  <c r="J26" i="15"/>
  <c r="K26" i="15"/>
  <c r="J27" i="15"/>
  <c r="K27" i="15"/>
  <c r="J28" i="15"/>
  <c r="K28" i="15"/>
  <c r="J29" i="15"/>
  <c r="K29" i="15"/>
  <c r="J30" i="15"/>
  <c r="K30" i="15"/>
  <c r="J31" i="15"/>
  <c r="K31" i="15"/>
  <c r="J32" i="15"/>
  <c r="K32" i="15"/>
  <c r="J33" i="15"/>
  <c r="K33" i="15"/>
  <c r="J34" i="15"/>
  <c r="K34" i="15"/>
  <c r="J35" i="15"/>
  <c r="K35" i="15"/>
  <c r="I8" i="15"/>
  <c r="I9" i="15"/>
  <c r="I10" i="15"/>
  <c r="I11" i="15"/>
  <c r="I12" i="15"/>
  <c r="I13" i="15"/>
  <c r="I14" i="15"/>
  <c r="I15" i="15"/>
  <c r="I16" i="15"/>
  <c r="I17" i="15"/>
  <c r="I18" i="15"/>
  <c r="I19" i="15"/>
  <c r="I20" i="15"/>
  <c r="I21" i="15"/>
  <c r="I22" i="15"/>
  <c r="I23" i="15"/>
  <c r="I24" i="15"/>
  <c r="I25" i="15"/>
  <c r="I26" i="15"/>
  <c r="I27" i="15"/>
  <c r="I28" i="15"/>
  <c r="I29" i="15"/>
  <c r="I30" i="15"/>
  <c r="I31" i="15"/>
  <c r="I32" i="15"/>
  <c r="I33" i="15"/>
  <c r="I34" i="15"/>
  <c r="I35" i="15"/>
  <c r="J8" i="13"/>
  <c r="K8" i="13"/>
  <c r="J9" i="13"/>
  <c r="K9" i="13"/>
  <c r="J10" i="13"/>
  <c r="K10" i="13"/>
  <c r="J11" i="13"/>
  <c r="K11" i="13"/>
  <c r="J12" i="13"/>
  <c r="K12" i="13"/>
  <c r="J13" i="13"/>
  <c r="K13" i="13"/>
  <c r="J14" i="13"/>
  <c r="K14" i="13"/>
  <c r="J15" i="13"/>
  <c r="K15" i="13"/>
  <c r="J16" i="13"/>
  <c r="K16" i="13"/>
  <c r="J17" i="13"/>
  <c r="K17" i="13"/>
  <c r="J18" i="13"/>
  <c r="K18" i="13"/>
  <c r="J19" i="13"/>
  <c r="K19" i="13"/>
  <c r="J20" i="13"/>
  <c r="K20" i="13"/>
  <c r="J21" i="13"/>
  <c r="K21" i="13"/>
  <c r="J22" i="13"/>
  <c r="K22" i="13"/>
  <c r="J23" i="13"/>
  <c r="K23" i="13"/>
  <c r="J24" i="13"/>
  <c r="K24" i="13"/>
  <c r="J25" i="13"/>
  <c r="K25" i="13"/>
  <c r="J26" i="13"/>
  <c r="K26" i="13"/>
  <c r="J27" i="13"/>
  <c r="K27" i="13"/>
  <c r="J28" i="13"/>
  <c r="K28" i="13"/>
  <c r="J29" i="13"/>
  <c r="K29" i="13"/>
  <c r="J30" i="13"/>
  <c r="K30" i="13"/>
  <c r="J31" i="13"/>
  <c r="K31" i="13"/>
  <c r="J32" i="13"/>
  <c r="K32" i="13"/>
  <c r="J33" i="13"/>
  <c r="K33" i="13"/>
  <c r="J34" i="13"/>
  <c r="K34" i="13"/>
  <c r="J35" i="13"/>
  <c r="K35" i="13"/>
  <c r="J36" i="13"/>
  <c r="K36" i="13"/>
  <c r="J37" i="13"/>
  <c r="K37" i="13"/>
  <c r="J38" i="13"/>
  <c r="K38" i="13"/>
  <c r="I8" i="13"/>
  <c r="I9" i="13"/>
  <c r="I10" i="13"/>
  <c r="I11" i="13"/>
  <c r="I12" i="13"/>
  <c r="I13" i="13"/>
  <c r="I14" i="13"/>
  <c r="I15" i="13"/>
  <c r="I16" i="13"/>
  <c r="I17" i="13"/>
  <c r="I18" i="13"/>
  <c r="I19" i="13"/>
  <c r="I20" i="13"/>
  <c r="I21" i="13"/>
  <c r="I22" i="13"/>
  <c r="I23" i="13"/>
  <c r="I24" i="13"/>
  <c r="I25" i="13"/>
  <c r="I26" i="13"/>
  <c r="I27" i="13"/>
  <c r="I28" i="13"/>
  <c r="I29" i="13"/>
  <c r="I30" i="13"/>
  <c r="I31" i="13"/>
  <c r="I32" i="13"/>
  <c r="I33" i="13"/>
  <c r="I34" i="13"/>
  <c r="I35" i="13"/>
  <c r="I36" i="13"/>
  <c r="I37" i="13"/>
  <c r="I38" i="13"/>
  <c r="C4" i="31"/>
  <c r="C4" i="20"/>
  <c r="C4" i="18"/>
  <c r="C4" i="17"/>
  <c r="C4" i="16"/>
  <c r="C4" i="15"/>
  <c r="C4" i="14"/>
  <c r="C4" i="13"/>
  <c r="C4" i="12"/>
  <c r="C4" i="11"/>
  <c r="C4" i="10"/>
  <c r="C4" i="9"/>
  <c r="E6" i="1"/>
  <c r="F6" i="1"/>
  <c r="E8" i="1"/>
  <c r="F8" i="1"/>
  <c r="E10" i="1"/>
  <c r="F10" i="1"/>
  <c r="E14" i="1"/>
  <c r="F14" i="1"/>
  <c r="E16" i="1"/>
  <c r="F16" i="1"/>
  <c r="E21" i="1"/>
  <c r="F21" i="1"/>
  <c r="E26" i="1"/>
  <c r="F26" i="1"/>
  <c r="E30" i="1"/>
  <c r="F30" i="1"/>
  <c r="E32" i="1"/>
  <c r="F32" i="1"/>
  <c r="E34" i="1"/>
  <c r="F34" i="1"/>
  <c r="E6" i="2"/>
  <c r="F6" i="2"/>
  <c r="E8" i="2"/>
  <c r="F8" i="2"/>
  <c r="E14" i="2"/>
  <c r="F14" i="2"/>
  <c r="E16" i="2"/>
  <c r="F16" i="2"/>
  <c r="E21" i="2"/>
  <c r="F21" i="2"/>
  <c r="E26" i="2"/>
  <c r="F26" i="2"/>
  <c r="E30" i="2"/>
  <c r="F30" i="2"/>
  <c r="E32" i="2"/>
  <c r="F32" i="2"/>
  <c r="E34" i="2"/>
  <c r="F34" i="2"/>
  <c r="E6" i="4"/>
  <c r="F6" i="4"/>
  <c r="E8" i="4"/>
  <c r="F8" i="4"/>
  <c r="E14" i="4"/>
  <c r="F14" i="4"/>
  <c r="E16" i="4"/>
  <c r="F16" i="4"/>
  <c r="E21" i="4"/>
  <c r="F21" i="4"/>
  <c r="E26" i="4"/>
  <c r="F26" i="4"/>
  <c r="E30" i="4"/>
  <c r="F30" i="4"/>
  <c r="E32" i="4"/>
  <c r="F32" i="4"/>
  <c r="E34" i="4"/>
  <c r="F34" i="4"/>
  <c r="E6" i="5"/>
  <c r="F6" i="5"/>
  <c r="E8" i="5"/>
  <c r="F8" i="5"/>
  <c r="E10" i="5"/>
  <c r="F10" i="5"/>
  <c r="E14" i="5"/>
  <c r="F14" i="5"/>
  <c r="E16" i="5"/>
  <c r="F16" i="5"/>
  <c r="E21" i="5"/>
  <c r="F21" i="5"/>
  <c r="E26" i="5"/>
  <c r="F26" i="5"/>
  <c r="E30" i="5"/>
  <c r="F30" i="5"/>
  <c r="E32" i="5"/>
  <c r="F32" i="5"/>
  <c r="E34" i="5"/>
  <c r="F34" i="5"/>
  <c r="E6" i="6"/>
  <c r="F6" i="6"/>
  <c r="E8" i="6"/>
  <c r="F8" i="6"/>
  <c r="E14" i="6"/>
  <c r="F14" i="6"/>
  <c r="E16" i="6"/>
  <c r="F16" i="6"/>
  <c r="E21" i="6"/>
  <c r="F21" i="6"/>
  <c r="E26" i="6"/>
  <c r="F26" i="6"/>
  <c r="E30" i="6"/>
  <c r="F30" i="6"/>
  <c r="E32" i="6"/>
  <c r="F32" i="6"/>
  <c r="E34" i="6"/>
  <c r="F34" i="6"/>
  <c r="E6" i="7"/>
  <c r="F6" i="7"/>
  <c r="E8" i="7"/>
  <c r="F8" i="7"/>
  <c r="E10" i="7"/>
  <c r="F10" i="7"/>
  <c r="E14" i="7"/>
  <c r="F14" i="7"/>
  <c r="E16" i="7"/>
  <c r="F16" i="7"/>
  <c r="E21" i="7"/>
  <c r="F21" i="7"/>
  <c r="E26" i="7"/>
  <c r="F26" i="7"/>
  <c r="E30" i="7"/>
  <c r="F30" i="7"/>
  <c r="E32" i="7"/>
  <c r="F32" i="7"/>
  <c r="E34" i="7"/>
  <c r="F34" i="7"/>
  <c r="E6" i="21"/>
  <c r="F6" i="21"/>
  <c r="E8" i="21"/>
  <c r="F8" i="21"/>
  <c r="E10" i="21"/>
  <c r="F10" i="21"/>
  <c r="E14" i="21"/>
  <c r="F14" i="21"/>
  <c r="E16" i="21"/>
  <c r="F16" i="21"/>
  <c r="E21" i="21"/>
  <c r="F21" i="21"/>
  <c r="E26" i="21"/>
  <c r="F26" i="21"/>
  <c r="E30" i="21"/>
  <c r="F30" i="21"/>
  <c r="E32" i="21"/>
  <c r="F32" i="21"/>
  <c r="E34" i="21"/>
  <c r="F34" i="21"/>
  <c r="E6" i="22"/>
  <c r="F6" i="22"/>
  <c r="E8" i="22"/>
  <c r="F8" i="22"/>
  <c r="E10" i="22"/>
  <c r="F10" i="22"/>
  <c r="E14" i="22"/>
  <c r="F14" i="22"/>
  <c r="E16" i="22"/>
  <c r="F16" i="22"/>
  <c r="E21" i="22"/>
  <c r="F21" i="22"/>
  <c r="E26" i="22"/>
  <c r="F26" i="22"/>
  <c r="E30" i="22"/>
  <c r="F30" i="22"/>
  <c r="E32" i="22"/>
  <c r="F32" i="22"/>
  <c r="E34" i="22"/>
  <c r="F34" i="22"/>
  <c r="G37" i="1"/>
  <c r="H37" i="1"/>
  <c r="G37" i="2"/>
  <c r="H37" i="2"/>
  <c r="E38" i="2"/>
  <c r="F2" i="2"/>
  <c r="D7" i="3"/>
  <c r="G37" i="4"/>
  <c r="H37" i="4"/>
  <c r="G37" i="5"/>
  <c r="H37" i="5"/>
  <c r="G37" i="6"/>
  <c r="H37" i="6"/>
  <c r="G37" i="7"/>
  <c r="H37" i="7"/>
  <c r="G37" i="21"/>
  <c r="H37" i="21"/>
  <c r="G37" i="22"/>
  <c r="H37" i="22"/>
  <c r="J8" i="9"/>
  <c r="K8" i="9"/>
  <c r="J9" i="9"/>
  <c r="K9" i="9"/>
  <c r="J10" i="9"/>
  <c r="K10" i="9"/>
  <c r="J11" i="9"/>
  <c r="K11" i="9"/>
  <c r="J12" i="9"/>
  <c r="K12" i="9"/>
  <c r="J13" i="9"/>
  <c r="K13" i="9"/>
  <c r="J14" i="9"/>
  <c r="K14" i="9"/>
  <c r="J15" i="9"/>
  <c r="K15" i="9"/>
  <c r="J16" i="9"/>
  <c r="K16" i="9"/>
  <c r="J17" i="9"/>
  <c r="K17" i="9"/>
  <c r="J18" i="9"/>
  <c r="K18" i="9"/>
  <c r="J19" i="9"/>
  <c r="K19" i="9"/>
  <c r="J20" i="9"/>
  <c r="K20" i="9"/>
  <c r="J21" i="9"/>
  <c r="K21" i="9"/>
  <c r="J22" i="9"/>
  <c r="K22" i="9"/>
  <c r="J23" i="9"/>
  <c r="K23" i="9"/>
  <c r="J24" i="9"/>
  <c r="K24" i="9"/>
  <c r="J25" i="9"/>
  <c r="K25" i="9"/>
  <c r="J26" i="9"/>
  <c r="K26" i="9"/>
  <c r="J27" i="9"/>
  <c r="K27" i="9"/>
  <c r="J28" i="9"/>
  <c r="K28" i="9"/>
  <c r="J29" i="9"/>
  <c r="K29" i="9"/>
  <c r="J30" i="9"/>
  <c r="K30" i="9"/>
  <c r="J31" i="9"/>
  <c r="K31" i="9"/>
  <c r="J32" i="9"/>
  <c r="K32" i="9"/>
  <c r="J33" i="9"/>
  <c r="K33" i="9"/>
  <c r="J34" i="9"/>
  <c r="K34" i="9"/>
  <c r="J35" i="9"/>
  <c r="K35" i="9"/>
  <c r="J36" i="9"/>
  <c r="K36" i="9"/>
  <c r="J37" i="9"/>
  <c r="K37" i="9"/>
  <c r="J38" i="9"/>
  <c r="K38" i="9"/>
  <c r="J8" i="10"/>
  <c r="K8" i="10"/>
  <c r="J9" i="10"/>
  <c r="K9" i="10"/>
  <c r="J10" i="10"/>
  <c r="K10" i="10"/>
  <c r="J11" i="10"/>
  <c r="K11" i="10"/>
  <c r="J12" i="10"/>
  <c r="K12" i="10"/>
  <c r="J13" i="10"/>
  <c r="K13" i="10"/>
  <c r="J14" i="10"/>
  <c r="K14" i="10"/>
  <c r="J15" i="10"/>
  <c r="K15" i="10"/>
  <c r="J16" i="10"/>
  <c r="K16" i="10"/>
  <c r="J17" i="10"/>
  <c r="K17" i="10"/>
  <c r="J18" i="10"/>
  <c r="K18" i="10"/>
  <c r="J19" i="10"/>
  <c r="K19" i="10"/>
  <c r="J20" i="10"/>
  <c r="K20" i="10"/>
  <c r="J21" i="10"/>
  <c r="K21" i="10"/>
  <c r="J22" i="10"/>
  <c r="K22" i="10"/>
  <c r="J23" i="10"/>
  <c r="K23" i="10"/>
  <c r="J24" i="10"/>
  <c r="K24" i="10"/>
  <c r="J25" i="10"/>
  <c r="K25" i="10"/>
  <c r="J26" i="10"/>
  <c r="K26" i="10"/>
  <c r="J27" i="10"/>
  <c r="K27" i="10"/>
  <c r="J28" i="10"/>
  <c r="K28" i="10"/>
  <c r="J29" i="10"/>
  <c r="K29" i="10"/>
  <c r="J30" i="10"/>
  <c r="K30" i="10"/>
  <c r="J31" i="10"/>
  <c r="K31" i="10"/>
  <c r="J32" i="10"/>
  <c r="K32" i="10"/>
  <c r="J33" i="10"/>
  <c r="K33" i="10"/>
  <c r="J34" i="10"/>
  <c r="K34" i="10"/>
  <c r="J35" i="10"/>
  <c r="K35" i="10"/>
  <c r="J36" i="10"/>
  <c r="K36" i="10"/>
  <c r="J37" i="10"/>
  <c r="K37" i="10"/>
  <c r="J8" i="11"/>
  <c r="K8" i="11"/>
  <c r="J9" i="11"/>
  <c r="K9" i="11"/>
  <c r="J10" i="11"/>
  <c r="K10" i="11"/>
  <c r="J11" i="11"/>
  <c r="K11" i="11"/>
  <c r="J12" i="11"/>
  <c r="K12" i="11"/>
  <c r="J13" i="11"/>
  <c r="K13" i="11"/>
  <c r="J14" i="11"/>
  <c r="K14" i="11"/>
  <c r="J15" i="11"/>
  <c r="K15" i="11"/>
  <c r="J16" i="11"/>
  <c r="K16" i="11"/>
  <c r="J17" i="11"/>
  <c r="K17" i="11"/>
  <c r="J18" i="11"/>
  <c r="K18" i="11"/>
  <c r="J19" i="11"/>
  <c r="K19" i="11"/>
  <c r="J20" i="11"/>
  <c r="K20" i="11"/>
  <c r="J21" i="11"/>
  <c r="K21" i="11"/>
  <c r="J22" i="11"/>
  <c r="K22" i="11"/>
  <c r="J23" i="11"/>
  <c r="K23" i="11"/>
  <c r="J24" i="11"/>
  <c r="K24" i="11"/>
  <c r="J25" i="11"/>
  <c r="K25" i="11"/>
  <c r="J26" i="11"/>
  <c r="K26" i="11"/>
  <c r="J27" i="11"/>
  <c r="K27" i="11"/>
  <c r="J28" i="11"/>
  <c r="K28" i="11"/>
  <c r="J29" i="11"/>
  <c r="K29" i="11"/>
  <c r="J30" i="11"/>
  <c r="K30" i="11"/>
  <c r="J31" i="11"/>
  <c r="K31" i="11"/>
  <c r="J32" i="11"/>
  <c r="K32" i="11"/>
  <c r="J33" i="11"/>
  <c r="K33" i="11"/>
  <c r="J34" i="11"/>
  <c r="K34" i="11"/>
  <c r="J35" i="11"/>
  <c r="K35" i="11"/>
  <c r="J36" i="11"/>
  <c r="K36" i="11"/>
  <c r="J37" i="11"/>
  <c r="K37" i="11"/>
  <c r="J38" i="11"/>
  <c r="K38" i="11"/>
  <c r="J8" i="12"/>
  <c r="K8" i="12"/>
  <c r="J9" i="12"/>
  <c r="K9" i="12"/>
  <c r="J10" i="12"/>
  <c r="K10" i="12"/>
  <c r="J11" i="12"/>
  <c r="K11" i="12"/>
  <c r="J12" i="12"/>
  <c r="K12" i="12"/>
  <c r="J13" i="12"/>
  <c r="K13" i="12"/>
  <c r="J14" i="12"/>
  <c r="K14" i="12"/>
  <c r="J15" i="12"/>
  <c r="K15" i="12"/>
  <c r="J16" i="12"/>
  <c r="K16" i="12"/>
  <c r="J17" i="12"/>
  <c r="K17" i="12"/>
  <c r="J18" i="12"/>
  <c r="K18" i="12"/>
  <c r="J19" i="12"/>
  <c r="K19" i="12"/>
  <c r="J20" i="12"/>
  <c r="K20" i="12"/>
  <c r="J21" i="12"/>
  <c r="K21" i="12"/>
  <c r="J22" i="12"/>
  <c r="K22" i="12"/>
  <c r="J23" i="12"/>
  <c r="K23" i="12"/>
  <c r="J24" i="12"/>
  <c r="K24" i="12"/>
  <c r="J25" i="12"/>
  <c r="K25" i="12"/>
  <c r="J26" i="12"/>
  <c r="K26" i="12"/>
  <c r="J27" i="12"/>
  <c r="K27" i="12"/>
  <c r="J28" i="12"/>
  <c r="K28" i="12"/>
  <c r="J29" i="12"/>
  <c r="K29" i="12"/>
  <c r="J30" i="12"/>
  <c r="K30" i="12"/>
  <c r="J31" i="12"/>
  <c r="K31" i="12"/>
  <c r="J32" i="12"/>
  <c r="K32" i="12"/>
  <c r="J33" i="12"/>
  <c r="K33" i="12"/>
  <c r="J34" i="12"/>
  <c r="K34" i="12"/>
  <c r="J35" i="12"/>
  <c r="K35" i="12"/>
  <c r="J36" i="12"/>
  <c r="K36" i="12"/>
  <c r="J37" i="12"/>
  <c r="K37" i="12"/>
  <c r="J8" i="14"/>
  <c r="K8" i="14"/>
  <c r="J9" i="14"/>
  <c r="K9" i="14"/>
  <c r="J10" i="14"/>
  <c r="K10" i="14"/>
  <c r="J11" i="14"/>
  <c r="K11" i="14"/>
  <c r="J12" i="14"/>
  <c r="K12" i="14"/>
  <c r="J13" i="14"/>
  <c r="K13" i="14"/>
  <c r="J14" i="14"/>
  <c r="K14" i="14"/>
  <c r="J15" i="14"/>
  <c r="K15" i="14"/>
  <c r="J16" i="14"/>
  <c r="K16" i="14"/>
  <c r="J17" i="14"/>
  <c r="K17" i="14"/>
  <c r="J18" i="14"/>
  <c r="K18" i="14"/>
  <c r="J19" i="14"/>
  <c r="K19" i="14"/>
  <c r="J20" i="14"/>
  <c r="K20" i="14"/>
  <c r="J21" i="14"/>
  <c r="K21" i="14"/>
  <c r="J22" i="14"/>
  <c r="K22" i="14"/>
  <c r="J23" i="14"/>
  <c r="K23" i="14"/>
  <c r="J24" i="14"/>
  <c r="K24" i="14"/>
  <c r="J25" i="14"/>
  <c r="K25" i="14"/>
  <c r="J26" i="14"/>
  <c r="K26" i="14"/>
  <c r="J27" i="14"/>
  <c r="K27" i="14"/>
  <c r="J28" i="14"/>
  <c r="K28" i="14"/>
  <c r="J29" i="14"/>
  <c r="K29" i="14"/>
  <c r="J30" i="14"/>
  <c r="K30" i="14"/>
  <c r="J31" i="14"/>
  <c r="K31" i="14"/>
  <c r="J32" i="14"/>
  <c r="K32" i="14"/>
  <c r="J33" i="14"/>
  <c r="K33" i="14"/>
  <c r="J34" i="14"/>
  <c r="K34" i="14"/>
  <c r="J35" i="14"/>
  <c r="K35" i="14"/>
  <c r="J36" i="14"/>
  <c r="K36" i="14"/>
  <c r="J37" i="14"/>
  <c r="K37" i="14"/>
  <c r="J38" i="14"/>
  <c r="K38" i="14"/>
  <c r="J8" i="16"/>
  <c r="K8" i="16"/>
  <c r="J9" i="16"/>
  <c r="K9" i="16"/>
  <c r="J10" i="16"/>
  <c r="K10" i="16"/>
  <c r="J11" i="16"/>
  <c r="K11" i="16"/>
  <c r="J12" i="16"/>
  <c r="K12" i="16"/>
  <c r="J13" i="16"/>
  <c r="K13" i="16"/>
  <c r="J14" i="16"/>
  <c r="K14" i="16"/>
  <c r="J15" i="16"/>
  <c r="K15" i="16"/>
  <c r="J16" i="16"/>
  <c r="K16" i="16"/>
  <c r="J17" i="16"/>
  <c r="K17" i="16"/>
  <c r="J18" i="16"/>
  <c r="K18" i="16"/>
  <c r="J19" i="16"/>
  <c r="K19" i="16"/>
  <c r="J20" i="16"/>
  <c r="K20" i="16"/>
  <c r="J21" i="16"/>
  <c r="K21" i="16"/>
  <c r="J22" i="16"/>
  <c r="K22" i="16"/>
  <c r="J23" i="16"/>
  <c r="K23" i="16"/>
  <c r="J24" i="16"/>
  <c r="K24" i="16"/>
  <c r="J25" i="16"/>
  <c r="K25" i="16"/>
  <c r="J26" i="16"/>
  <c r="K26" i="16"/>
  <c r="J27" i="16"/>
  <c r="K27" i="16"/>
  <c r="J28" i="16"/>
  <c r="K28" i="16"/>
  <c r="J29" i="16"/>
  <c r="K29" i="16"/>
  <c r="J30" i="16"/>
  <c r="K30" i="16"/>
  <c r="J31" i="16"/>
  <c r="K31" i="16"/>
  <c r="J32" i="16"/>
  <c r="K32" i="16"/>
  <c r="J33" i="16"/>
  <c r="K33" i="16"/>
  <c r="J34" i="16"/>
  <c r="K34" i="16"/>
  <c r="J35" i="16"/>
  <c r="K35" i="16"/>
  <c r="J36" i="16"/>
  <c r="K36" i="16"/>
  <c r="J37" i="16"/>
  <c r="K37" i="16"/>
  <c r="J38" i="16"/>
  <c r="K38" i="16"/>
  <c r="J8" i="17"/>
  <c r="K8" i="17"/>
  <c r="J9" i="17"/>
  <c r="K9" i="17"/>
  <c r="J10" i="17"/>
  <c r="K10" i="17"/>
  <c r="J11" i="17"/>
  <c r="K11" i="17"/>
  <c r="J12" i="17"/>
  <c r="K12" i="17"/>
  <c r="J13" i="17"/>
  <c r="K13" i="17"/>
  <c r="J14" i="17"/>
  <c r="K14" i="17"/>
  <c r="J15" i="17"/>
  <c r="K15" i="17"/>
  <c r="J16" i="17"/>
  <c r="K16" i="17"/>
  <c r="J17" i="17"/>
  <c r="K17" i="17"/>
  <c r="J18" i="17"/>
  <c r="K18" i="17"/>
  <c r="J19" i="17"/>
  <c r="K19" i="17"/>
  <c r="J20" i="17"/>
  <c r="K20" i="17"/>
  <c r="J21" i="17"/>
  <c r="K21" i="17"/>
  <c r="J22" i="17"/>
  <c r="K22" i="17"/>
  <c r="J23" i="17"/>
  <c r="K23" i="17"/>
  <c r="J24" i="17"/>
  <c r="K24" i="17"/>
  <c r="J25" i="17"/>
  <c r="K25" i="17"/>
  <c r="J26" i="17"/>
  <c r="K26" i="17"/>
  <c r="J27" i="17"/>
  <c r="K27" i="17"/>
  <c r="J28" i="17"/>
  <c r="K28" i="17"/>
  <c r="J29" i="17"/>
  <c r="K29" i="17"/>
  <c r="J30" i="17"/>
  <c r="K30" i="17"/>
  <c r="J31" i="17"/>
  <c r="K31" i="17"/>
  <c r="J32" i="17"/>
  <c r="K32" i="17"/>
  <c r="J33" i="17"/>
  <c r="K33" i="17"/>
  <c r="J34" i="17"/>
  <c r="K34" i="17"/>
  <c r="J35" i="17"/>
  <c r="K35" i="17"/>
  <c r="J36" i="17"/>
  <c r="K36" i="17"/>
  <c r="J37" i="17"/>
  <c r="K37" i="17"/>
  <c r="J8" i="18"/>
  <c r="K8" i="18"/>
  <c r="J9" i="18"/>
  <c r="K9" i="18"/>
  <c r="J10" i="18"/>
  <c r="K10" i="18"/>
  <c r="J11" i="18"/>
  <c r="K11" i="18"/>
  <c r="J12" i="18"/>
  <c r="K12" i="18"/>
  <c r="J13" i="18"/>
  <c r="K13" i="18"/>
  <c r="J14" i="18"/>
  <c r="K14" i="18"/>
  <c r="J15" i="18"/>
  <c r="K15" i="18"/>
  <c r="J16" i="18"/>
  <c r="K16" i="18"/>
  <c r="J17" i="18"/>
  <c r="K17" i="18"/>
  <c r="J18" i="18"/>
  <c r="K18" i="18"/>
  <c r="J19" i="18"/>
  <c r="K19" i="18"/>
  <c r="J20" i="18"/>
  <c r="K20" i="18"/>
  <c r="J21" i="18"/>
  <c r="K21" i="18"/>
  <c r="J22" i="18"/>
  <c r="K22" i="18"/>
  <c r="J23" i="18"/>
  <c r="K23" i="18"/>
  <c r="J24" i="18"/>
  <c r="K24" i="18"/>
  <c r="J25" i="18"/>
  <c r="K25" i="18"/>
  <c r="J26" i="18"/>
  <c r="K26" i="18"/>
  <c r="J27" i="18"/>
  <c r="K27" i="18"/>
  <c r="J28" i="18"/>
  <c r="K28" i="18"/>
  <c r="J29" i="18"/>
  <c r="K29" i="18"/>
  <c r="J30" i="18"/>
  <c r="K30" i="18"/>
  <c r="J31" i="18"/>
  <c r="K31" i="18"/>
  <c r="J32" i="18"/>
  <c r="K32" i="18"/>
  <c r="J33" i="18"/>
  <c r="K33" i="18"/>
  <c r="J34" i="18"/>
  <c r="K34" i="18"/>
  <c r="J35" i="18"/>
  <c r="K35" i="18"/>
  <c r="J36" i="18"/>
  <c r="K36" i="18"/>
  <c r="J37" i="18"/>
  <c r="K37" i="18"/>
  <c r="J38" i="18"/>
  <c r="K38" i="18"/>
  <c r="J8" i="20"/>
  <c r="K8" i="20"/>
  <c r="J9" i="20"/>
  <c r="K9" i="20"/>
  <c r="J10" i="20"/>
  <c r="K10" i="20"/>
  <c r="J11" i="20"/>
  <c r="K11" i="20"/>
  <c r="J12" i="20"/>
  <c r="K12" i="20"/>
  <c r="J13" i="20"/>
  <c r="K13" i="20"/>
  <c r="J14" i="20"/>
  <c r="K14" i="20"/>
  <c r="J15" i="20"/>
  <c r="K15" i="20"/>
  <c r="J16" i="20"/>
  <c r="K16" i="20"/>
  <c r="J17" i="20"/>
  <c r="K17" i="20"/>
  <c r="J18" i="20"/>
  <c r="K18" i="20"/>
  <c r="J19" i="20"/>
  <c r="K19" i="20"/>
  <c r="J20" i="20"/>
  <c r="K20" i="20"/>
  <c r="J21" i="20"/>
  <c r="K21" i="20"/>
  <c r="J22" i="20"/>
  <c r="K22" i="20"/>
  <c r="J23" i="20"/>
  <c r="K23" i="20"/>
  <c r="J24" i="20"/>
  <c r="K24" i="20"/>
  <c r="J25" i="20"/>
  <c r="K25" i="20"/>
  <c r="J26" i="20"/>
  <c r="K26" i="20"/>
  <c r="J27" i="20"/>
  <c r="K27" i="20"/>
  <c r="J28" i="20"/>
  <c r="K28" i="20"/>
  <c r="J29" i="20"/>
  <c r="K29" i="20"/>
  <c r="J30" i="20"/>
  <c r="K30" i="20"/>
  <c r="J31" i="20"/>
  <c r="K31" i="20"/>
  <c r="J32" i="20"/>
  <c r="K32" i="20"/>
  <c r="J33" i="20"/>
  <c r="K33" i="20"/>
  <c r="J34" i="20"/>
  <c r="K34" i="20"/>
  <c r="J35" i="20"/>
  <c r="K35" i="20"/>
  <c r="J36" i="20"/>
  <c r="K36" i="20"/>
  <c r="J37" i="20"/>
  <c r="K37" i="20"/>
  <c r="J8" i="31"/>
  <c r="K8" i="31"/>
  <c r="J9" i="31"/>
  <c r="K9" i="31"/>
  <c r="J10" i="31"/>
  <c r="K10" i="31"/>
  <c r="J11" i="31"/>
  <c r="K11" i="31"/>
  <c r="J12" i="31"/>
  <c r="K12" i="31"/>
  <c r="J13" i="31"/>
  <c r="K13" i="31"/>
  <c r="J14" i="31"/>
  <c r="K14" i="31"/>
  <c r="J15" i="31"/>
  <c r="K15" i="31"/>
  <c r="J16" i="31"/>
  <c r="K16" i="31"/>
  <c r="J17" i="31"/>
  <c r="K17" i="31"/>
  <c r="J18" i="31"/>
  <c r="K18" i="31"/>
  <c r="J19" i="31"/>
  <c r="K19" i="31"/>
  <c r="J20" i="31"/>
  <c r="K20" i="31"/>
  <c r="J21" i="31"/>
  <c r="K21" i="31"/>
  <c r="J22" i="31"/>
  <c r="K22" i="31"/>
  <c r="J23" i="31"/>
  <c r="K23" i="31"/>
  <c r="J24" i="31"/>
  <c r="K24" i="31"/>
  <c r="J25" i="31"/>
  <c r="K25" i="31"/>
  <c r="J26" i="31"/>
  <c r="K26" i="31"/>
  <c r="J27" i="31"/>
  <c r="K27" i="31"/>
  <c r="J28" i="31"/>
  <c r="K28" i="31"/>
  <c r="J29" i="31"/>
  <c r="K29" i="31"/>
  <c r="J30" i="31"/>
  <c r="K30" i="31"/>
  <c r="J31" i="31"/>
  <c r="K31" i="31"/>
  <c r="J32" i="31"/>
  <c r="K32" i="31"/>
  <c r="J33" i="31"/>
  <c r="K33" i="31"/>
  <c r="J34" i="31"/>
  <c r="K34" i="31"/>
  <c r="J35" i="31"/>
  <c r="K35" i="31"/>
  <c r="J36" i="31"/>
  <c r="K36" i="31"/>
  <c r="J37" i="31"/>
  <c r="K37" i="31"/>
  <c r="J38" i="31"/>
  <c r="K38" i="31"/>
  <c r="E9" i="25"/>
  <c r="E9" i="24"/>
  <c r="E9" i="6"/>
  <c r="E9" i="5"/>
  <c r="E9" i="4"/>
  <c r="E13" i="27"/>
  <c r="E12" i="27"/>
  <c r="E11" i="27"/>
  <c r="E9" i="27"/>
  <c r="E13" i="26"/>
  <c r="E12" i="26"/>
  <c r="E11" i="26"/>
  <c r="E9" i="26"/>
  <c r="E12" i="25"/>
  <c r="E12" i="24"/>
  <c r="E12" i="6"/>
  <c r="E12" i="5"/>
  <c r="E12" i="4"/>
  <c r="E12" i="2"/>
  <c r="E12" i="1"/>
  <c r="E13" i="23"/>
  <c r="E12" i="23"/>
  <c r="E11" i="23"/>
  <c r="E9" i="23"/>
  <c r="I37" i="14"/>
  <c r="I38" i="14"/>
  <c r="I8" i="14"/>
  <c r="I9" i="14"/>
  <c r="I10" i="14"/>
  <c r="I11" i="14"/>
  <c r="I12" i="14"/>
  <c r="I13" i="14"/>
  <c r="I14" i="14"/>
  <c r="I15" i="14"/>
  <c r="I16" i="14"/>
  <c r="I17" i="14"/>
  <c r="I18" i="14"/>
  <c r="I19" i="14"/>
  <c r="I20" i="14"/>
  <c r="I21" i="14"/>
  <c r="I22" i="14"/>
  <c r="I23" i="14"/>
  <c r="I24" i="14"/>
  <c r="I25" i="14"/>
  <c r="I26" i="14"/>
  <c r="I27" i="14"/>
  <c r="I28" i="14"/>
  <c r="I29" i="14"/>
  <c r="I30" i="14"/>
  <c r="I31" i="14"/>
  <c r="I32" i="14"/>
  <c r="I33" i="14"/>
  <c r="I34" i="14"/>
  <c r="I35" i="14"/>
  <c r="I36" i="14"/>
  <c r="I27" i="20"/>
  <c r="I28" i="20"/>
  <c r="I29" i="20"/>
  <c r="I30" i="20"/>
  <c r="I32" i="20"/>
  <c r="I33" i="20"/>
  <c r="I34" i="20"/>
  <c r="I35" i="20"/>
  <c r="I8" i="20"/>
  <c r="I9" i="20"/>
  <c r="I10" i="20"/>
  <c r="I11" i="20"/>
  <c r="I12" i="20"/>
  <c r="I13" i="20"/>
  <c r="I14" i="20"/>
  <c r="I15" i="20"/>
  <c r="I16" i="20"/>
  <c r="I17" i="20"/>
  <c r="I18" i="20"/>
  <c r="I19" i="20"/>
  <c r="I20" i="20"/>
  <c r="I21" i="20"/>
  <c r="I22" i="20"/>
  <c r="I23" i="20"/>
  <c r="I24" i="20"/>
  <c r="I25" i="20"/>
  <c r="I26" i="20"/>
  <c r="I36" i="20"/>
  <c r="I37" i="20"/>
  <c r="I8" i="9"/>
  <c r="I9" i="9"/>
  <c r="I10" i="9"/>
  <c r="I11" i="9"/>
  <c r="I12" i="9"/>
  <c r="I13" i="9"/>
  <c r="I14" i="9"/>
  <c r="I15" i="9"/>
  <c r="I16" i="9"/>
  <c r="I17" i="9"/>
  <c r="I18" i="9"/>
  <c r="I19" i="9"/>
  <c r="I20" i="9"/>
  <c r="I21" i="9"/>
  <c r="I22" i="9"/>
  <c r="I23" i="9"/>
  <c r="I24" i="9"/>
  <c r="I25" i="9"/>
  <c r="I26" i="9"/>
  <c r="I27" i="9"/>
  <c r="I28" i="9"/>
  <c r="I29" i="9"/>
  <c r="I30" i="9"/>
  <c r="I31" i="9"/>
  <c r="I32" i="9"/>
  <c r="I33" i="9"/>
  <c r="I34" i="9"/>
  <c r="I35" i="9"/>
  <c r="I36" i="9"/>
  <c r="I37" i="9"/>
  <c r="I38" i="9"/>
  <c r="I8" i="10"/>
  <c r="I9" i="10"/>
  <c r="I10" i="10"/>
  <c r="I11" i="10"/>
  <c r="I12" i="10"/>
  <c r="I13" i="10"/>
  <c r="I14" i="10"/>
  <c r="I15" i="10"/>
  <c r="I16" i="10"/>
  <c r="I17" i="10"/>
  <c r="I18" i="10"/>
  <c r="I19" i="10"/>
  <c r="I20" i="10"/>
  <c r="I21" i="10"/>
  <c r="I22" i="10"/>
  <c r="I23" i="10"/>
  <c r="I24" i="10"/>
  <c r="I25" i="10"/>
  <c r="I26" i="10"/>
  <c r="I27" i="10"/>
  <c r="I28" i="10"/>
  <c r="I29" i="10"/>
  <c r="I30" i="10"/>
  <c r="I31" i="10"/>
  <c r="I32" i="10"/>
  <c r="I33" i="10"/>
  <c r="I34" i="10"/>
  <c r="I35" i="10"/>
  <c r="I36" i="10"/>
  <c r="I37" i="10"/>
  <c r="I8" i="11"/>
  <c r="I9" i="11"/>
  <c r="I10" i="11"/>
  <c r="I11" i="11"/>
  <c r="I12" i="11"/>
  <c r="I13" i="11"/>
  <c r="I14" i="11"/>
  <c r="I15" i="11"/>
  <c r="I16" i="11"/>
  <c r="I17" i="11"/>
  <c r="I18" i="11"/>
  <c r="I19" i="11"/>
  <c r="I20" i="11"/>
  <c r="I21" i="11"/>
  <c r="I22" i="11"/>
  <c r="I23" i="11"/>
  <c r="I24" i="11"/>
  <c r="I25" i="11"/>
  <c r="I26" i="11"/>
  <c r="I27" i="11"/>
  <c r="I28" i="11"/>
  <c r="I29" i="11"/>
  <c r="I30" i="11"/>
  <c r="I31" i="11"/>
  <c r="I32" i="11"/>
  <c r="I33" i="11"/>
  <c r="I34" i="11"/>
  <c r="I35" i="11"/>
  <c r="I36" i="11"/>
  <c r="I37" i="11"/>
  <c r="I38" i="11"/>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8" i="17"/>
  <c r="I9" i="17"/>
  <c r="I10" i="17"/>
  <c r="I11" i="17"/>
  <c r="I12" i="17"/>
  <c r="I13" i="17"/>
  <c r="I14" i="17"/>
  <c r="I15" i="17"/>
  <c r="I16" i="17"/>
  <c r="I17" i="17"/>
  <c r="I18" i="17"/>
  <c r="I19" i="17"/>
  <c r="I20" i="17"/>
  <c r="I21" i="17"/>
  <c r="I22" i="17"/>
  <c r="I23" i="17"/>
  <c r="I24" i="17"/>
  <c r="I25" i="17"/>
  <c r="I26" i="17"/>
  <c r="I27" i="17"/>
  <c r="I28" i="17"/>
  <c r="I29" i="17"/>
  <c r="I30" i="17"/>
  <c r="I31" i="17"/>
  <c r="I33" i="17"/>
  <c r="I34" i="17"/>
  <c r="I35" i="17"/>
  <c r="I36" i="17"/>
  <c r="I37" i="17"/>
  <c r="I8" i="18"/>
  <c r="I9" i="18"/>
  <c r="I10" i="18"/>
  <c r="I11" i="18"/>
  <c r="I12" i="18"/>
  <c r="I13" i="18"/>
  <c r="I14" i="18"/>
  <c r="I15" i="18"/>
  <c r="I16" i="18"/>
  <c r="I17" i="18"/>
  <c r="I18" i="18"/>
  <c r="I19" i="18"/>
  <c r="I20" i="18"/>
  <c r="I21" i="18"/>
  <c r="I22" i="18"/>
  <c r="I23" i="18"/>
  <c r="I24" i="18"/>
  <c r="I25" i="18"/>
  <c r="I26" i="18"/>
  <c r="I27" i="18"/>
  <c r="I28" i="18"/>
  <c r="I29" i="18"/>
  <c r="I30" i="18"/>
  <c r="I31" i="18"/>
  <c r="I32" i="18"/>
  <c r="I33" i="18"/>
  <c r="I34" i="18"/>
  <c r="I35" i="18"/>
  <c r="I36" i="18"/>
  <c r="I37" i="18"/>
  <c r="I38" i="18"/>
  <c r="I8" i="31"/>
  <c r="I9" i="31"/>
  <c r="I10" i="31"/>
  <c r="I11" i="31"/>
  <c r="I12" i="31"/>
  <c r="I13" i="31"/>
  <c r="I14" i="31"/>
  <c r="I15" i="31"/>
  <c r="I16" i="31"/>
  <c r="I17" i="31"/>
  <c r="I18" i="31"/>
  <c r="I19" i="31"/>
  <c r="I20" i="31"/>
  <c r="I21" i="31"/>
  <c r="I22" i="31"/>
  <c r="I23" i="31"/>
  <c r="I24" i="31"/>
  <c r="I25" i="31"/>
  <c r="I26" i="31"/>
  <c r="I27" i="31"/>
  <c r="I28" i="31"/>
  <c r="I29" i="31"/>
  <c r="I30" i="31"/>
  <c r="I31" i="31"/>
  <c r="I32" i="31"/>
  <c r="I33" i="31"/>
  <c r="I34" i="31"/>
  <c r="I35" i="31"/>
  <c r="I36" i="31"/>
  <c r="I37" i="31"/>
  <c r="I38" i="31"/>
  <c r="E22" i="27"/>
  <c r="E20" i="27"/>
  <c r="E19" i="27"/>
  <c r="E18" i="27"/>
  <c r="E17" i="27"/>
  <c r="E15" i="27"/>
  <c r="E7" i="27"/>
  <c r="E5" i="27"/>
  <c r="E4" i="27"/>
  <c r="E22" i="26"/>
  <c r="E20" i="26"/>
  <c r="E19" i="26"/>
  <c r="E18" i="26"/>
  <c r="E17" i="26"/>
  <c r="E15" i="26"/>
  <c r="E7" i="26"/>
  <c r="E5" i="26"/>
  <c r="E4" i="26"/>
  <c r="E22" i="25"/>
  <c r="E21" i="25"/>
  <c r="E20" i="25"/>
  <c r="E19" i="25"/>
  <c r="E18" i="25"/>
  <c r="E17" i="25"/>
  <c r="E15" i="25"/>
  <c r="E13" i="25"/>
  <c r="E11" i="25"/>
  <c r="E7" i="25"/>
  <c r="E5" i="25"/>
  <c r="E4" i="25"/>
  <c r="E22" i="24"/>
  <c r="E20" i="24"/>
  <c r="E19" i="24"/>
  <c r="E18" i="24"/>
  <c r="E17" i="24"/>
  <c r="E15" i="24"/>
  <c r="E13" i="24"/>
  <c r="E11" i="24"/>
  <c r="E7" i="24"/>
  <c r="E5" i="24"/>
  <c r="E4" i="24"/>
  <c r="E22" i="23"/>
  <c r="E20" i="23"/>
  <c r="E19" i="23"/>
  <c r="E18" i="23"/>
  <c r="E17" i="23"/>
  <c r="E15" i="23"/>
  <c r="E7" i="23"/>
  <c r="E5" i="23"/>
  <c r="E4" i="23"/>
  <c r="E22" i="6"/>
  <c r="E20" i="6"/>
  <c r="E19" i="6"/>
  <c r="E18" i="6"/>
  <c r="E17" i="6"/>
  <c r="E15" i="6"/>
  <c r="E13" i="6"/>
  <c r="E11" i="6"/>
  <c r="E7" i="6"/>
  <c r="E5" i="6"/>
  <c r="E4" i="6"/>
  <c r="E22" i="5"/>
  <c r="E20" i="5"/>
  <c r="E19" i="5"/>
  <c r="E18" i="5"/>
  <c r="E17" i="5"/>
  <c r="E15" i="5"/>
  <c r="E13" i="5"/>
  <c r="E11" i="5"/>
  <c r="E7" i="5"/>
  <c r="E5" i="5"/>
  <c r="E4" i="5"/>
  <c r="E22" i="4"/>
  <c r="E20" i="4"/>
  <c r="E19" i="4"/>
  <c r="E18" i="4"/>
  <c r="E17" i="4"/>
  <c r="E15" i="4"/>
  <c r="E13" i="4"/>
  <c r="E11" i="4"/>
  <c r="E7" i="4"/>
  <c r="E5" i="4"/>
  <c r="E4" i="4"/>
  <c r="E22" i="2"/>
  <c r="E20" i="2"/>
  <c r="E19" i="2"/>
  <c r="E18" i="2"/>
  <c r="E17" i="2"/>
  <c r="E15" i="2"/>
  <c r="E13" i="2"/>
  <c r="E11" i="2"/>
  <c r="E7" i="2"/>
  <c r="E5" i="2"/>
  <c r="E4" i="2"/>
  <c r="E22" i="1"/>
  <c r="E20" i="1"/>
  <c r="E19" i="1"/>
  <c r="E18" i="1"/>
  <c r="E17" i="1"/>
  <c r="E15" i="1"/>
  <c r="E13" i="1"/>
  <c r="E11" i="1"/>
  <c r="E9" i="1"/>
  <c r="E7" i="1"/>
  <c r="E5" i="1"/>
  <c r="E4" i="1"/>
  <c r="E31" i="3"/>
  <c r="E23" i="1"/>
  <c r="E24" i="1"/>
  <c r="E25" i="1"/>
  <c r="E27" i="1"/>
  <c r="E28" i="1"/>
  <c r="E29" i="1"/>
  <c r="E31" i="1"/>
  <c r="E33" i="1"/>
  <c r="E35" i="1"/>
  <c r="E36" i="1"/>
  <c r="B23" i="2"/>
  <c r="B24" i="2"/>
  <c r="B25" i="2"/>
  <c r="B26" i="2"/>
  <c r="B27" i="2"/>
  <c r="B28" i="2"/>
  <c r="B29" i="2"/>
  <c r="B30" i="2"/>
  <c r="B31" i="2"/>
  <c r="B32" i="2"/>
  <c r="B33" i="2"/>
  <c r="B34" i="2"/>
  <c r="B35" i="2"/>
  <c r="B36" i="2"/>
  <c r="B36" i="30"/>
  <c r="B35" i="30"/>
  <c r="B34" i="30"/>
  <c r="B33" i="30"/>
  <c r="B32" i="30"/>
  <c r="B31" i="30"/>
  <c r="B30" i="30"/>
  <c r="B29" i="30"/>
  <c r="B28" i="30"/>
  <c r="B27" i="30"/>
  <c r="B26" i="30"/>
  <c r="B25" i="30"/>
  <c r="B24" i="30"/>
  <c r="B23" i="30"/>
  <c r="B22" i="30"/>
  <c r="B21" i="30"/>
  <c r="B20" i="30"/>
  <c r="B19" i="30"/>
  <c r="B18" i="30"/>
  <c r="B17" i="30"/>
  <c r="B16" i="30"/>
  <c r="B15" i="30"/>
  <c r="B14" i="30"/>
  <c r="B13" i="30"/>
  <c r="B12" i="30"/>
  <c r="B11" i="30"/>
  <c r="B10" i="30"/>
  <c r="B9" i="30"/>
  <c r="B8" i="30"/>
  <c r="B7" i="30"/>
  <c r="B6" i="30"/>
  <c r="B5" i="30"/>
  <c r="B4" i="30"/>
  <c r="B36" i="29"/>
  <c r="B35" i="29"/>
  <c r="B34" i="29"/>
  <c r="B33" i="29"/>
  <c r="B32" i="29"/>
  <c r="B31" i="29"/>
  <c r="B30" i="29"/>
  <c r="B29" i="29"/>
  <c r="B28" i="29"/>
  <c r="B27" i="29"/>
  <c r="B26" i="29"/>
  <c r="B25" i="29"/>
  <c r="B24" i="29"/>
  <c r="B23" i="29"/>
  <c r="B22" i="29"/>
  <c r="B21" i="29"/>
  <c r="B20" i="29"/>
  <c r="B19" i="29"/>
  <c r="B18" i="29"/>
  <c r="B17" i="29"/>
  <c r="B16" i="29"/>
  <c r="B15" i="29"/>
  <c r="B14" i="29"/>
  <c r="B13" i="29"/>
  <c r="B12" i="29"/>
  <c r="B11" i="29"/>
  <c r="B10" i="29"/>
  <c r="B9" i="29"/>
  <c r="B8" i="29"/>
  <c r="B7" i="29"/>
  <c r="B6" i="29"/>
  <c r="B5" i="29"/>
  <c r="B4" i="29"/>
  <c r="B36" i="28"/>
  <c r="B35" i="28"/>
  <c r="B34" i="28"/>
  <c r="B33" i="28"/>
  <c r="B32" i="28"/>
  <c r="B31" i="28"/>
  <c r="B30" i="28"/>
  <c r="B29" i="28"/>
  <c r="B28" i="28"/>
  <c r="B27" i="28"/>
  <c r="B26" i="28"/>
  <c r="B25" i="28"/>
  <c r="B24" i="28"/>
  <c r="B23" i="28"/>
  <c r="B22" i="28"/>
  <c r="B21" i="28"/>
  <c r="B20" i="28"/>
  <c r="B19" i="28"/>
  <c r="B18" i="28"/>
  <c r="B17" i="28"/>
  <c r="B16" i="28"/>
  <c r="B15" i="28"/>
  <c r="B14" i="28"/>
  <c r="B13" i="28"/>
  <c r="B12" i="28"/>
  <c r="B11" i="28"/>
  <c r="B10" i="28"/>
  <c r="B9" i="28"/>
  <c r="B8" i="28"/>
  <c r="B7" i="28"/>
  <c r="B6" i="28"/>
  <c r="B5" i="28"/>
  <c r="B4" i="28"/>
  <c r="B36" i="27"/>
  <c r="B35" i="27"/>
  <c r="B34" i="27"/>
  <c r="B33" i="27"/>
  <c r="B32" i="27"/>
  <c r="B31" i="27"/>
  <c r="B30" i="27"/>
  <c r="B29" i="27"/>
  <c r="B28" i="27"/>
  <c r="B27" i="27"/>
  <c r="B26" i="27"/>
  <c r="B25" i="27"/>
  <c r="B24" i="27"/>
  <c r="B23" i="27"/>
  <c r="B36" i="26"/>
  <c r="B35" i="26"/>
  <c r="B34" i="26"/>
  <c r="B33" i="26"/>
  <c r="B32" i="26"/>
  <c r="B31" i="26"/>
  <c r="B30" i="26"/>
  <c r="B29" i="26"/>
  <c r="B28" i="26"/>
  <c r="B27" i="26"/>
  <c r="B26" i="26"/>
  <c r="B25" i="26"/>
  <c r="B24" i="26"/>
  <c r="B23" i="26"/>
  <c r="B36" i="25"/>
  <c r="B35" i="25"/>
  <c r="B34" i="25"/>
  <c r="B33" i="25"/>
  <c r="B32" i="25"/>
  <c r="B31" i="25"/>
  <c r="B30" i="25"/>
  <c r="B29" i="25"/>
  <c r="B28" i="25"/>
  <c r="B27" i="25"/>
  <c r="B26" i="25"/>
  <c r="B25" i="25"/>
  <c r="B24" i="25"/>
  <c r="B23" i="25"/>
  <c r="B23" i="24"/>
  <c r="B24" i="24"/>
  <c r="B25" i="24"/>
  <c r="B26" i="24"/>
  <c r="B27" i="24"/>
  <c r="B28" i="24"/>
  <c r="B29" i="24"/>
  <c r="B30" i="24"/>
  <c r="B31" i="24"/>
  <c r="B32" i="24"/>
  <c r="B33" i="24"/>
  <c r="B34" i="24"/>
  <c r="B35" i="24"/>
  <c r="B36" i="24"/>
  <c r="E36" i="30"/>
  <c r="E35" i="30"/>
  <c r="E33" i="30"/>
  <c r="E31" i="30"/>
  <c r="E29" i="30"/>
  <c r="E28" i="30"/>
  <c r="E27" i="30"/>
  <c r="E25" i="30"/>
  <c r="E24" i="30"/>
  <c r="E23" i="30"/>
  <c r="E22" i="30"/>
  <c r="E20" i="30"/>
  <c r="E19" i="30"/>
  <c r="E18" i="30"/>
  <c r="E17" i="30"/>
  <c r="E15" i="30"/>
  <c r="E13" i="30"/>
  <c r="E12" i="30"/>
  <c r="E11" i="30"/>
  <c r="E9" i="30"/>
  <c r="E7" i="30"/>
  <c r="E5" i="30"/>
  <c r="E4" i="30"/>
  <c r="E36" i="29"/>
  <c r="E35" i="29"/>
  <c r="E33" i="29"/>
  <c r="E31" i="29"/>
  <c r="E29" i="29"/>
  <c r="E28" i="29"/>
  <c r="E27" i="29"/>
  <c r="E25" i="29"/>
  <c r="E24" i="29"/>
  <c r="E23" i="29"/>
  <c r="E22" i="29"/>
  <c r="E20" i="29"/>
  <c r="E19" i="29"/>
  <c r="E18" i="29"/>
  <c r="E17" i="29"/>
  <c r="E15" i="29"/>
  <c r="E13" i="29"/>
  <c r="E12" i="29"/>
  <c r="E11" i="29"/>
  <c r="E9" i="29"/>
  <c r="E7" i="29"/>
  <c r="E5" i="29"/>
  <c r="E4" i="29"/>
  <c r="E36" i="28"/>
  <c r="E35" i="28"/>
  <c r="E33" i="28"/>
  <c r="E31" i="28"/>
  <c r="E29" i="28"/>
  <c r="E28" i="28"/>
  <c r="E27" i="28"/>
  <c r="E25" i="28"/>
  <c r="E24" i="28"/>
  <c r="E23" i="28"/>
  <c r="E22" i="28"/>
  <c r="E20" i="28"/>
  <c r="E19" i="28"/>
  <c r="E18" i="28"/>
  <c r="E17" i="28"/>
  <c r="E15" i="28"/>
  <c r="E13" i="28"/>
  <c r="E12" i="28"/>
  <c r="E11" i="28"/>
  <c r="E9" i="28"/>
  <c r="E7" i="28"/>
  <c r="E5" i="28"/>
  <c r="E4" i="28"/>
  <c r="E36" i="27"/>
  <c r="E35" i="27"/>
  <c r="E33" i="27"/>
  <c r="E31" i="27"/>
  <c r="E29" i="27"/>
  <c r="E28" i="27"/>
  <c r="E27" i="27"/>
  <c r="E25" i="27"/>
  <c r="E24" i="27"/>
  <c r="E23" i="27"/>
  <c r="E36" i="26"/>
  <c r="E35" i="26"/>
  <c r="E33" i="26"/>
  <c r="E31" i="26"/>
  <c r="E29" i="26"/>
  <c r="E28" i="26"/>
  <c r="E27" i="26"/>
  <c r="E25" i="26"/>
  <c r="E24" i="26"/>
  <c r="E23" i="26"/>
  <c r="E36" i="25"/>
  <c r="E35" i="25"/>
  <c r="E33" i="25"/>
  <c r="E31" i="25"/>
  <c r="E29" i="25"/>
  <c r="E28" i="25"/>
  <c r="E27" i="25"/>
  <c r="E25" i="25"/>
  <c r="E24" i="25"/>
  <c r="E23" i="25"/>
  <c r="E36" i="24"/>
  <c r="E35" i="24"/>
  <c r="E33" i="24"/>
  <c r="E31" i="24"/>
  <c r="E29" i="24"/>
  <c r="E28" i="24"/>
  <c r="E27" i="24"/>
  <c r="E25" i="24"/>
  <c r="E24" i="24"/>
  <c r="E23" i="24"/>
  <c r="E36" i="23"/>
  <c r="E35" i="23"/>
  <c r="E33" i="23"/>
  <c r="E31" i="23"/>
  <c r="E29" i="23"/>
  <c r="E28" i="23"/>
  <c r="E27" i="23"/>
  <c r="E25" i="23"/>
  <c r="E24" i="23"/>
  <c r="E23" i="23"/>
  <c r="B36" i="5"/>
  <c r="B35" i="5"/>
  <c r="B34" i="5"/>
  <c r="B33" i="5"/>
  <c r="B32" i="5"/>
  <c r="B31" i="5"/>
  <c r="B30" i="5"/>
  <c r="B29" i="5"/>
  <c r="B28" i="5"/>
  <c r="B27" i="5"/>
  <c r="B26" i="5"/>
  <c r="B25" i="5"/>
  <c r="B24" i="5"/>
  <c r="B23" i="5"/>
  <c r="B36" i="4"/>
  <c r="B35" i="4"/>
  <c r="B34" i="4"/>
  <c r="B33" i="4"/>
  <c r="B32" i="4"/>
  <c r="B31" i="4"/>
  <c r="B30" i="4"/>
  <c r="B29" i="4"/>
  <c r="B28" i="4"/>
  <c r="B27" i="4"/>
  <c r="B26" i="4"/>
  <c r="B25" i="4"/>
  <c r="B24" i="4"/>
  <c r="B23" i="4"/>
  <c r="E36" i="22"/>
  <c r="B36" i="22"/>
  <c r="E35" i="22"/>
  <c r="B35" i="22"/>
  <c r="B34" i="22"/>
  <c r="E33" i="22"/>
  <c r="B33" i="22"/>
  <c r="B32" i="22"/>
  <c r="E31" i="22"/>
  <c r="B31" i="22"/>
  <c r="B30" i="22"/>
  <c r="E29" i="22"/>
  <c r="B29" i="22"/>
  <c r="E28" i="22"/>
  <c r="B28" i="22"/>
  <c r="E27" i="22"/>
  <c r="B27" i="22"/>
  <c r="B26" i="22"/>
  <c r="E25" i="22"/>
  <c r="B25" i="22"/>
  <c r="E24" i="22"/>
  <c r="B24" i="22"/>
  <c r="E23" i="22"/>
  <c r="B23" i="22"/>
  <c r="E22" i="22"/>
  <c r="B22" i="22"/>
  <c r="B21" i="22"/>
  <c r="E20" i="22"/>
  <c r="B20" i="22"/>
  <c r="E19" i="22"/>
  <c r="B19" i="22"/>
  <c r="E18" i="22"/>
  <c r="B18" i="22"/>
  <c r="E17" i="22"/>
  <c r="B17" i="22"/>
  <c r="B16" i="22"/>
  <c r="E15" i="22"/>
  <c r="B15" i="22"/>
  <c r="B14" i="22"/>
  <c r="E13" i="22"/>
  <c r="B13" i="22"/>
  <c r="E12" i="22"/>
  <c r="B12" i="22"/>
  <c r="E11" i="22"/>
  <c r="B11" i="22"/>
  <c r="B10" i="22"/>
  <c r="E9" i="22"/>
  <c r="B9" i="22"/>
  <c r="B8" i="22"/>
  <c r="E7" i="22"/>
  <c r="B7" i="22"/>
  <c r="B6" i="22"/>
  <c r="E5" i="22"/>
  <c r="B5" i="22"/>
  <c r="E4" i="22"/>
  <c r="B4" i="22"/>
  <c r="E36" i="21"/>
  <c r="B36" i="21"/>
  <c r="E35" i="21"/>
  <c r="B35" i="21"/>
  <c r="B34" i="21"/>
  <c r="E33" i="21"/>
  <c r="B33" i="21"/>
  <c r="B32" i="21"/>
  <c r="E31" i="21"/>
  <c r="B31" i="21"/>
  <c r="B30" i="21"/>
  <c r="E29" i="21"/>
  <c r="B29" i="21"/>
  <c r="E28" i="21"/>
  <c r="B28" i="21"/>
  <c r="E27" i="21"/>
  <c r="B27" i="21"/>
  <c r="B26" i="21"/>
  <c r="E25" i="21"/>
  <c r="B25" i="21"/>
  <c r="E24" i="21"/>
  <c r="B24" i="21"/>
  <c r="E23" i="21"/>
  <c r="B23" i="21"/>
  <c r="E22" i="21"/>
  <c r="B22" i="21"/>
  <c r="B21" i="21"/>
  <c r="E20" i="21"/>
  <c r="B20" i="21"/>
  <c r="E19" i="21"/>
  <c r="B19" i="21"/>
  <c r="E18" i="21"/>
  <c r="B18" i="21"/>
  <c r="E17" i="21"/>
  <c r="B17" i="21"/>
  <c r="B16" i="21"/>
  <c r="E15" i="21"/>
  <c r="B15" i="21"/>
  <c r="B14" i="21"/>
  <c r="E13" i="21"/>
  <c r="B13" i="21"/>
  <c r="E12" i="21"/>
  <c r="B12" i="21"/>
  <c r="E11" i="21"/>
  <c r="B11" i="21"/>
  <c r="B10" i="21"/>
  <c r="E9" i="21"/>
  <c r="B9" i="21"/>
  <c r="B8" i="21"/>
  <c r="E7" i="21"/>
  <c r="B7" i="21"/>
  <c r="B6" i="21"/>
  <c r="E5" i="21"/>
  <c r="B5" i="21"/>
  <c r="E4" i="21"/>
  <c r="B4" i="21"/>
  <c r="E36" i="7"/>
  <c r="E35" i="7"/>
  <c r="E33" i="7"/>
  <c r="E31" i="7"/>
  <c r="E29" i="7"/>
  <c r="E28" i="7"/>
  <c r="E27" i="7"/>
  <c r="E25" i="7"/>
  <c r="E24" i="7"/>
  <c r="E23" i="7"/>
  <c r="E22" i="7"/>
  <c r="E20" i="7"/>
  <c r="E19" i="7"/>
  <c r="E18" i="7"/>
  <c r="E17" i="7"/>
  <c r="E15" i="7"/>
  <c r="E13" i="7"/>
  <c r="E12" i="7"/>
  <c r="E11" i="7"/>
  <c r="E9" i="7"/>
  <c r="E7" i="7"/>
  <c r="E5" i="7"/>
  <c r="E4" i="7"/>
  <c r="E36" i="6"/>
  <c r="E35" i="6"/>
  <c r="E33" i="6"/>
  <c r="E31" i="6"/>
  <c r="E29" i="6"/>
  <c r="E28" i="6"/>
  <c r="E27" i="6"/>
  <c r="E25" i="6"/>
  <c r="E24" i="6"/>
  <c r="E23" i="6"/>
  <c r="E36" i="5"/>
  <c r="E35" i="5"/>
  <c r="E33" i="5"/>
  <c r="E31" i="5"/>
  <c r="E29" i="5"/>
  <c r="E28" i="5"/>
  <c r="E27" i="5"/>
  <c r="E25" i="5"/>
  <c r="E24" i="5"/>
  <c r="E23" i="5"/>
  <c r="E36" i="4"/>
  <c r="E35" i="4"/>
  <c r="E33" i="4"/>
  <c r="E31" i="4"/>
  <c r="E29" i="4"/>
  <c r="E28" i="4"/>
  <c r="E27" i="4"/>
  <c r="E25" i="4"/>
  <c r="E24" i="4"/>
  <c r="E23" i="4"/>
  <c r="E36" i="2"/>
  <c r="E35" i="2"/>
  <c r="E33" i="2"/>
  <c r="E31" i="2"/>
  <c r="E29" i="2"/>
  <c r="E28" i="2"/>
  <c r="E27" i="2"/>
  <c r="E25" i="2"/>
  <c r="E24" i="2"/>
  <c r="E23" i="2"/>
  <c r="B36" i="7"/>
  <c r="B35" i="7"/>
  <c r="B34" i="7"/>
  <c r="B33" i="7"/>
  <c r="B32" i="7"/>
  <c r="B31" i="7"/>
  <c r="B30" i="7"/>
  <c r="B29" i="7"/>
  <c r="B28" i="7"/>
  <c r="B27" i="7"/>
  <c r="B26" i="7"/>
  <c r="B25" i="7"/>
  <c r="B24" i="7"/>
  <c r="B23" i="7"/>
  <c r="B22" i="7"/>
  <c r="B21" i="7"/>
  <c r="B20" i="7"/>
  <c r="B19" i="7"/>
  <c r="B18" i="7"/>
  <c r="B17" i="7"/>
  <c r="B16" i="7"/>
  <c r="B15" i="7"/>
  <c r="B14" i="7"/>
  <c r="B13" i="7"/>
  <c r="B12" i="7"/>
  <c r="B11" i="7"/>
  <c r="B10" i="7"/>
  <c r="B9" i="7"/>
  <c r="B8" i="7"/>
  <c r="B7" i="7"/>
  <c r="B6" i="7"/>
  <c r="B5" i="7"/>
  <c r="B4" i="7"/>
  <c r="B36" i="6"/>
  <c r="B35" i="6"/>
  <c r="B34" i="6"/>
  <c r="B33" i="6"/>
  <c r="B32" i="6"/>
  <c r="B31" i="6"/>
  <c r="B30" i="6"/>
  <c r="B29" i="6"/>
  <c r="B28" i="6"/>
  <c r="B27" i="6"/>
  <c r="B26" i="6"/>
  <c r="B25" i="6"/>
  <c r="B24" i="6"/>
  <c r="B23" i="6"/>
  <c r="E4" i="11"/>
  <c r="E4" i="16"/>
  <c r="E38" i="25"/>
  <c r="F2" i="25"/>
  <c r="D21" i="3"/>
  <c r="E38" i="7"/>
  <c r="F2" i="7"/>
  <c r="D11" i="3"/>
  <c r="F37" i="5"/>
  <c r="F37" i="25"/>
  <c r="E38" i="29"/>
  <c r="F2" i="29"/>
  <c r="D29" i="3"/>
  <c r="E38" i="4"/>
  <c r="F2" i="4"/>
  <c r="D8" i="3"/>
  <c r="E38" i="30"/>
  <c r="F2" i="30"/>
  <c r="D30" i="3"/>
  <c r="E38" i="21"/>
  <c r="F2" i="21"/>
  <c r="D16" i="3"/>
  <c r="C6" i="20"/>
  <c r="C6" i="13"/>
  <c r="C6" i="9"/>
  <c r="F37" i="26"/>
  <c r="D6" i="11"/>
  <c r="C38" i="21"/>
  <c r="C2" i="21"/>
  <c r="C16" i="3"/>
  <c r="D6" i="15"/>
  <c r="F37" i="1"/>
  <c r="D6" i="13"/>
  <c r="F37" i="24"/>
  <c r="F37" i="30"/>
  <c r="C6" i="11"/>
  <c r="E38" i="6"/>
  <c r="F2" i="6"/>
  <c r="D10" i="3"/>
  <c r="F37" i="28"/>
  <c r="E38" i="1"/>
  <c r="F2" i="1"/>
  <c r="D6" i="3"/>
  <c r="C38" i="25"/>
  <c r="C2" i="25"/>
  <c r="C6" i="16"/>
  <c r="C6" i="10"/>
  <c r="F37" i="27"/>
  <c r="E38" i="26"/>
  <c r="F2" i="26"/>
  <c r="D22" i="3"/>
  <c r="E38" i="27"/>
  <c r="F2" i="27"/>
  <c r="D23" i="3"/>
  <c r="C3" i="12"/>
  <c r="C3" i="16"/>
  <c r="C3" i="31"/>
  <c r="C3" i="13"/>
  <c r="C3" i="10"/>
  <c r="C3" i="17"/>
  <c r="C3" i="14"/>
  <c r="C3" i="18"/>
  <c r="C3" i="11"/>
  <c r="C3" i="15"/>
  <c r="E32" i="3"/>
  <c r="C38" i="22"/>
  <c r="C2" i="22"/>
  <c r="F37" i="22"/>
  <c r="D6" i="18"/>
  <c r="C38" i="4"/>
  <c r="C2" i="4"/>
  <c r="F37" i="4"/>
  <c r="E38" i="22"/>
  <c r="F2" i="22"/>
  <c r="D17" i="3"/>
  <c r="C38" i="7"/>
  <c r="C2" i="7"/>
  <c r="C6" i="18"/>
  <c r="C6" i="12"/>
  <c r="D6" i="20"/>
  <c r="D6" i="17"/>
  <c r="F37" i="21"/>
  <c r="C38" i="6"/>
  <c r="C2" i="6"/>
  <c r="F37" i="6"/>
  <c r="C38" i="23"/>
  <c r="C2" i="23"/>
  <c r="F37" i="23"/>
  <c r="F37" i="29"/>
  <c r="F37" i="2"/>
  <c r="C38" i="30"/>
  <c r="C2" i="30"/>
  <c r="C6" i="17"/>
  <c r="C6" i="14"/>
  <c r="D6" i="31"/>
  <c r="D6" i="16"/>
  <c r="D6" i="14"/>
  <c r="D6" i="12"/>
  <c r="F37" i="7"/>
  <c r="C6" i="31"/>
  <c r="C38" i="29"/>
  <c r="C2" i="29"/>
  <c r="D6" i="9"/>
  <c r="E6" i="9"/>
  <c r="E38" i="23"/>
  <c r="F2" i="23"/>
  <c r="D19" i="3"/>
  <c r="C38" i="28"/>
  <c r="C2" i="28"/>
  <c r="C38" i="26"/>
  <c r="C2" i="26"/>
  <c r="E38" i="5"/>
  <c r="F2" i="5"/>
  <c r="D9" i="3"/>
  <c r="C38" i="5"/>
  <c r="C2" i="5"/>
  <c r="C38" i="27"/>
  <c r="C2" i="27"/>
  <c r="D6" i="10"/>
  <c r="C38" i="2"/>
  <c r="C2" i="2"/>
  <c r="C6" i="15"/>
  <c r="C38" i="1"/>
  <c r="C2" i="1"/>
  <c r="C38" i="24"/>
  <c r="C2" i="24"/>
  <c r="F3" i="3"/>
  <c r="E4" i="9"/>
  <c r="C2" i="15"/>
  <c r="C2" i="20"/>
  <c r="C2" i="11"/>
  <c r="C2" i="12"/>
  <c r="C2" i="16"/>
  <c r="C2" i="31"/>
  <c r="C2" i="13"/>
  <c r="C2" i="17"/>
  <c r="C2" i="10"/>
  <c r="C2" i="14"/>
  <c r="G10" i="3"/>
  <c r="G14" i="3"/>
  <c r="G24" i="3"/>
  <c r="G28" i="3"/>
  <c r="C21" i="3"/>
  <c r="F1" i="25"/>
  <c r="F1" i="21"/>
  <c r="G33" i="3"/>
  <c r="F1" i="2"/>
  <c r="C7" i="3"/>
  <c r="E6" i="10"/>
  <c r="E6" i="11"/>
  <c r="E6" i="12"/>
  <c r="E6" i="13"/>
  <c r="E6" i="14"/>
  <c r="E6" i="15"/>
  <c r="E6" i="16"/>
  <c r="E6" i="17"/>
  <c r="E6" i="18"/>
  <c r="E6" i="20"/>
  <c r="E6" i="31"/>
  <c r="C4" i="3"/>
  <c r="N3" i="13"/>
  <c r="N3" i="12"/>
  <c r="N3" i="9"/>
  <c r="N3" i="10"/>
  <c r="N3" i="14"/>
  <c r="F16" i="3"/>
  <c r="N3" i="11"/>
  <c r="C6" i="3"/>
  <c r="F1" i="1"/>
  <c r="C23" i="3"/>
  <c r="F1" i="27"/>
  <c r="C24" i="3"/>
  <c r="F1" i="28"/>
  <c r="C29" i="3"/>
  <c r="F1" i="29"/>
  <c r="F1" i="7"/>
  <c r="C11" i="3"/>
  <c r="F1" i="5"/>
  <c r="C9" i="3"/>
  <c r="F1" i="6"/>
  <c r="C10" i="3"/>
  <c r="C20" i="3"/>
  <c r="F1" i="24"/>
  <c r="C22" i="3"/>
  <c r="F1" i="26"/>
  <c r="C30" i="3"/>
  <c r="F1" i="30"/>
  <c r="C19" i="3"/>
  <c r="F1" i="23"/>
  <c r="C8" i="3"/>
  <c r="F1" i="4"/>
  <c r="C17" i="3"/>
  <c r="F1" i="22"/>
  <c r="G3" i="11"/>
  <c r="G3" i="31"/>
  <c r="G3" i="18"/>
  <c r="G3" i="14"/>
  <c r="G3" i="10"/>
  <c r="G3" i="13"/>
  <c r="G3" i="20"/>
  <c r="G3" i="12"/>
  <c r="G3" i="9"/>
  <c r="G3" i="15"/>
  <c r="G3" i="16"/>
  <c r="G3" i="17"/>
  <c r="G20" i="3"/>
  <c r="G6" i="3"/>
  <c r="L4" i="16"/>
  <c r="L4" i="18"/>
  <c r="F21" i="3"/>
  <c r="L4" i="15"/>
  <c r="L4" i="17"/>
  <c r="L4" i="31"/>
  <c r="L4" i="20"/>
  <c r="L2" i="31"/>
  <c r="L2" i="20"/>
  <c r="L2" i="18"/>
  <c r="L2" i="17"/>
  <c r="L2" i="16"/>
  <c r="L2" i="15"/>
  <c r="G21" i="3"/>
  <c r="F19" i="3"/>
  <c r="L5" i="9"/>
  <c r="L5" i="12"/>
  <c r="L5" i="11"/>
  <c r="L5" i="13"/>
  <c r="L5" i="14"/>
  <c r="F9" i="3"/>
  <c r="L5" i="10"/>
  <c r="N2" i="20"/>
  <c r="N2" i="18"/>
  <c r="N2" i="17"/>
  <c r="N2" i="16"/>
  <c r="N2" i="31"/>
  <c r="F24" i="3"/>
  <c r="N2" i="15"/>
  <c r="G7" i="3"/>
  <c r="L2" i="13"/>
  <c r="L2" i="11"/>
  <c r="L2" i="10"/>
  <c r="L2" i="12"/>
  <c r="L2" i="9"/>
  <c r="F6" i="3"/>
  <c r="L2" i="14"/>
  <c r="L4" i="12"/>
  <c r="L4" i="14"/>
  <c r="L4" i="10"/>
  <c r="L4" i="13"/>
  <c r="L4" i="9"/>
  <c r="F8" i="3"/>
  <c r="L4" i="11"/>
  <c r="N4" i="31"/>
  <c r="N4" i="15"/>
  <c r="N4" i="18"/>
  <c r="N4" i="16"/>
  <c r="N4" i="17"/>
  <c r="F30" i="3"/>
  <c r="N4" i="20"/>
  <c r="L3" i="31"/>
  <c r="L3" i="20"/>
  <c r="L3" i="18"/>
  <c r="L3" i="17"/>
  <c r="L3" i="16"/>
  <c r="L3" i="15"/>
  <c r="F20" i="3"/>
  <c r="L3" i="9"/>
  <c r="L3" i="11"/>
  <c r="F7" i="3"/>
  <c r="L3" i="14"/>
  <c r="L3" i="13"/>
  <c r="L3" i="10"/>
  <c r="L3" i="12"/>
  <c r="N4" i="9"/>
  <c r="N4" i="13"/>
  <c r="N4" i="10"/>
  <c r="N4" i="14"/>
  <c r="F17" i="3"/>
  <c r="N4" i="12"/>
  <c r="N4" i="11"/>
  <c r="L5" i="15"/>
  <c r="L5" i="20"/>
  <c r="L5" i="18"/>
  <c r="L5" i="17"/>
  <c r="L5" i="16"/>
  <c r="L5" i="31"/>
  <c r="F22" i="3"/>
  <c r="N2" i="10"/>
  <c r="N2" i="11"/>
  <c r="N2" i="12"/>
  <c r="N2" i="13"/>
  <c r="N2" i="9"/>
  <c r="F11" i="3"/>
  <c r="N2" i="14"/>
  <c r="L6" i="14"/>
  <c r="L6" i="13"/>
  <c r="L6" i="12"/>
  <c r="L6" i="11"/>
  <c r="L6" i="9"/>
  <c r="L6" i="10"/>
  <c r="F10" i="3"/>
  <c r="N3" i="31"/>
  <c r="N3" i="20"/>
  <c r="N3" i="18"/>
  <c r="N3" i="17"/>
  <c r="N3" i="16"/>
  <c r="N3" i="15"/>
  <c r="F29" i="3"/>
  <c r="L6" i="20"/>
  <c r="L6" i="18"/>
  <c r="L6" i="17"/>
  <c r="L6" i="16"/>
  <c r="L6" i="31"/>
  <c r="L6" i="15"/>
  <c r="F23" i="3"/>
  <c r="C3" i="3"/>
  <c r="G2" i="12"/>
  <c r="G2" i="13"/>
  <c r="G2" i="11"/>
  <c r="G2" i="17"/>
  <c r="G2" i="9"/>
  <c r="G2" i="16"/>
  <c r="G2" i="18"/>
  <c r="G2" i="10"/>
  <c r="F34" i="3"/>
  <c r="I34" i="3"/>
  <c r="G2" i="15"/>
  <c r="G2" i="31"/>
  <c r="G2" i="14"/>
  <c r="G2" i="20"/>
  <c r="I4" i="3"/>
  <c r="F4" i="3"/>
  <c r="G4" i="9"/>
  <c r="B6" i="9"/>
  <c r="I6" i="16"/>
  <c r="I6" i="20"/>
  <c r="I6" i="17"/>
  <c r="I6" i="15"/>
  <c r="I6" i="18"/>
  <c r="G4" i="10"/>
  <c r="B6" i="10"/>
  <c r="G4" i="11"/>
  <c r="B6" i="11"/>
  <c r="G4" i="12"/>
  <c r="B6" i="12"/>
  <c r="G4" i="13"/>
  <c r="B6" i="13"/>
  <c r="G4" i="14"/>
  <c r="B6" i="14"/>
  <c r="G4" i="15"/>
  <c r="B6" i="15"/>
  <c r="G4" i="16"/>
  <c r="B6" i="16"/>
  <c r="G4" i="17"/>
  <c r="B6" i="17"/>
  <c r="G4" i="18"/>
  <c r="B6" i="18"/>
  <c r="G4" i="20"/>
  <c r="B6" i="20"/>
  <c r="G4" i="31"/>
  <c r="B6" i="31"/>
  <c r="I6" i="11"/>
  <c r="I6" i="13"/>
  <c r="I6" i="31"/>
  <c r="I6" i="14"/>
  <c r="I6" i="12"/>
  <c r="I6" i="10"/>
  <c r="I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C11" authorId="0" shapeId="0" xr:uid="{D90B40A6-29C3-4AC6-95CC-07776BEF024B}">
      <text>
        <r>
          <rPr>
            <b/>
            <sz val="9"/>
            <color indexed="81"/>
            <rFont val="Tahoma"/>
            <family val="2"/>
          </rPr>
          <t xml:space="preserve">You will need to calculate your minutes on your own with the BRIEF report. You DO NOT use the Timetable sheets to calculate the time.
</t>
        </r>
        <r>
          <rPr>
            <sz val="9"/>
            <color indexed="81"/>
            <rFont val="Tahoma"/>
            <family val="2"/>
          </rPr>
          <t xml:space="preserve">
</t>
        </r>
        <r>
          <rPr>
            <b/>
            <sz val="9"/>
            <color indexed="81"/>
            <rFont val="Tahoma"/>
            <family val="2"/>
          </rPr>
          <t>PUT YOUR NUMBER OF OCCURENCES IN THIS REPORT.</t>
        </r>
      </text>
    </comment>
    <comment ref="D11" authorId="0" shapeId="0" xr:uid="{4BB99A05-0614-4531-AEB1-2D3D214A52EC}">
      <text>
        <r>
          <rPr>
            <b/>
            <sz val="9"/>
            <color indexed="81"/>
            <rFont val="Tahoma"/>
            <family val="2"/>
          </rPr>
          <t xml:space="preserve">You will need to calculate your minutes on your own with the BRIEF report. You DO NOT use the Timetable sheets to calculate the time.
</t>
        </r>
        <r>
          <rPr>
            <sz val="9"/>
            <color indexed="81"/>
            <rFont val="Tahoma"/>
            <family val="2"/>
          </rPr>
          <t xml:space="preserve">
</t>
        </r>
        <r>
          <rPr>
            <b/>
            <sz val="9"/>
            <color indexed="81"/>
            <rFont val="Tahoma"/>
            <family val="2"/>
          </rPr>
          <t>PUT YOUR NUMBER OF OCCURENCES IN THIS REPORT.</t>
        </r>
      </text>
    </comment>
    <comment ref="F11" authorId="0" shapeId="0" xr:uid="{A2E943D5-4E1E-4FFE-AE66-20C080B2A493}">
      <text>
        <r>
          <rPr>
            <b/>
            <sz val="9"/>
            <color indexed="81"/>
            <rFont val="Tahoma"/>
            <family val="2"/>
          </rPr>
          <t>The DETAILED report requires you to input your timetable in the appropriate sheets and it will then calculate your time.  For a QUICKER review of your time, use the BREIF report.
YOU NEED TO PUT THE OCCURENCES IN THE BRIEF REPORT.</t>
        </r>
      </text>
    </comment>
    <comment ref="G11" authorId="0" shapeId="0" xr:uid="{82BC4718-83C2-44C3-A8FB-D289F8D269C2}">
      <text>
        <r>
          <rPr>
            <b/>
            <sz val="9"/>
            <color indexed="81"/>
            <rFont val="Tahoma"/>
            <family val="2"/>
          </rPr>
          <t>The DETAILED report requires you to input your timetable in the appropriate sheets and it will then calculate your time.  For a QUICKER review of your time, use the BREIF report.
YOU NEED TO PUT THE OCCURENCES IN THE BRIEF REPORT.</t>
        </r>
      </text>
    </comment>
    <comment ref="C12" authorId="0" shapeId="0" xr:uid="{F2404AD0-4125-4E6B-AA02-BEC58E183D72}">
      <text>
        <r>
          <rPr>
            <b/>
            <sz val="9"/>
            <color indexed="81"/>
            <rFont val="Tahoma"/>
            <family val="2"/>
          </rPr>
          <t>You will need to calculate your minutes on your own with the BRIEF report. You DO NOT use the Timetable sheets to calculate the time.
PUT YOUR NUMBER OF OCCURENCES IN THIS REPORT.</t>
        </r>
      </text>
    </comment>
    <comment ref="D12" authorId="0" shapeId="0" xr:uid="{EC85DCB2-6B76-449D-868F-C5BF8C417512}">
      <text>
        <r>
          <rPr>
            <b/>
            <sz val="9"/>
            <color indexed="81"/>
            <rFont val="Tahoma"/>
            <family val="2"/>
          </rPr>
          <t xml:space="preserve">You will need to calculate your minutes on your own with the BRIEF report. You DO NOT use the Timetable sheets to calculate the time.
</t>
        </r>
        <r>
          <rPr>
            <sz val="9"/>
            <color indexed="81"/>
            <rFont val="Tahoma"/>
            <family val="2"/>
          </rPr>
          <t xml:space="preserve">
</t>
        </r>
        <r>
          <rPr>
            <b/>
            <sz val="9"/>
            <color indexed="81"/>
            <rFont val="Tahoma"/>
            <family val="2"/>
          </rPr>
          <t>PUT YOUR NUMBER OF OCCURENCES IN THIS REPORT.</t>
        </r>
      </text>
    </comment>
    <comment ref="F12" authorId="0" shapeId="0" xr:uid="{557C03FE-5A23-492E-85F3-E413F1BC30A3}">
      <text>
        <r>
          <rPr>
            <b/>
            <sz val="9"/>
            <color indexed="81"/>
            <rFont val="Tahoma"/>
            <family val="2"/>
          </rPr>
          <t>The DETAILED report requires you to input your timetable in the appropriate sheets and it will then calculate your time.  For a QUICKER review of your time, use the BREIF report.
YOU NEED TO PUT THE OCCURENCES IN THE BRIEF REPORT.</t>
        </r>
      </text>
    </comment>
    <comment ref="G12" authorId="0" shapeId="0" xr:uid="{851AC917-5455-4A02-8945-E396C7F9FF70}">
      <text>
        <r>
          <rPr>
            <b/>
            <sz val="9"/>
            <color indexed="81"/>
            <rFont val="Tahoma"/>
            <family val="2"/>
          </rPr>
          <t>The DETAILED report requires you to input your timetable in the appropriate sheets and it will then calculate your time.  For a QUICKER review of your time, use the BREIF report.
YOU NEED TO PUT THE OCCURENCES IN THE BRIEF REPORT.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D37AABF5-694A-4D6C-B035-1042030116B3}">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F7E20E05-95F5-4663-9374-9EF1C17CE04A}">
      <text>
        <r>
          <rPr>
            <b/>
            <sz val="11"/>
            <color indexed="81"/>
            <rFont val="Tahoma"/>
            <family val="2"/>
          </rPr>
          <t>Type in the START time for each of the blocks below.</t>
        </r>
        <r>
          <rPr>
            <sz val="9"/>
            <color indexed="81"/>
            <rFont val="Tahoma"/>
            <family val="2"/>
          </rPr>
          <t xml:space="preserve">
</t>
        </r>
      </text>
    </comment>
    <comment ref="D3" authorId="0" shapeId="0" xr:uid="{FF6781D2-352F-44C7-930E-CEC1EB57FB74}">
      <text>
        <r>
          <rPr>
            <b/>
            <sz val="11"/>
            <color indexed="81"/>
            <rFont val="Tahoma"/>
            <family val="2"/>
          </rPr>
          <t>Type in the END time for each of the blocks below.</t>
        </r>
        <r>
          <rPr>
            <sz val="11"/>
            <color indexed="81"/>
            <rFont val="Tahoma"/>
            <family val="2"/>
          </rPr>
          <t xml:space="preserve">
</t>
        </r>
      </text>
    </comment>
    <comment ref="F3" authorId="0" shapeId="0" xr:uid="{1E9B7E7F-FA5E-493B-8504-1807E385CB89}">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89F467AA-204C-4D40-8283-0DAE8EF94ED9}">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A4B1C467-129F-4252-A657-5D3C41EE6162}">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4B4060AC-C73E-4DFC-87FF-B37320F6E4DE}">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C9079D9E-129C-4A07-BD16-6463F8032AAF}">
      <text>
        <r>
          <rPr>
            <b/>
            <u/>
            <sz val="9"/>
            <color indexed="81"/>
            <rFont val="Tahoma"/>
            <family val="2"/>
          </rPr>
          <t>Supervision Tip:</t>
        </r>
        <r>
          <rPr>
            <b/>
            <sz val="9"/>
            <color indexed="81"/>
            <rFont val="Tahoma"/>
            <family val="2"/>
          </rPr>
          <t xml:space="preserve"> Enter the time your assigned supervision ends.</t>
        </r>
      </text>
    </comment>
    <comment ref="C5" authorId="0" shapeId="0" xr:uid="{B04E9D6C-D2BB-464D-BBAA-5A36A67BDCDA}">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636C9F1A-7E9D-4F9C-812E-6C3510E725C6}">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1047553F-779F-4DED-A773-FDB8016FD4B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31E5E822-B55D-45B4-8813-FCFAE9A09DC9}">
      <text>
        <r>
          <rPr>
            <b/>
            <sz val="11"/>
            <color indexed="81"/>
            <rFont val="Tahoma"/>
            <family val="2"/>
          </rPr>
          <t>Type in the START time for each of the blocks below.</t>
        </r>
        <r>
          <rPr>
            <sz val="9"/>
            <color indexed="81"/>
            <rFont val="Tahoma"/>
            <family val="2"/>
          </rPr>
          <t xml:space="preserve">
</t>
        </r>
      </text>
    </comment>
    <comment ref="D3" authorId="0" shapeId="0" xr:uid="{9850A731-F5EB-4A45-BD41-03C87F51666B}">
      <text>
        <r>
          <rPr>
            <b/>
            <sz val="11"/>
            <color indexed="81"/>
            <rFont val="Tahoma"/>
            <family val="2"/>
          </rPr>
          <t>Type in the END time for each of the blocks below.</t>
        </r>
        <r>
          <rPr>
            <sz val="11"/>
            <color indexed="81"/>
            <rFont val="Tahoma"/>
            <family val="2"/>
          </rPr>
          <t xml:space="preserve">
</t>
        </r>
      </text>
    </comment>
    <comment ref="F3" authorId="0" shapeId="0" xr:uid="{A13F5841-4ACB-4EF3-8146-7765D6EA9F92}">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3D952FB5-860F-4BEF-9912-6AD123F53BE1}">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91334888-99BF-45F5-B073-B02841EBF906}">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3E699BDF-76C8-40BF-82E7-ECEC6EC54F79}">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C5242D6F-9CF4-4D7C-9647-B90C48A7E281}">
      <text>
        <r>
          <rPr>
            <b/>
            <u/>
            <sz val="9"/>
            <color indexed="81"/>
            <rFont val="Tahoma"/>
            <family val="2"/>
          </rPr>
          <t>Supervision Tip:</t>
        </r>
        <r>
          <rPr>
            <b/>
            <sz val="9"/>
            <color indexed="81"/>
            <rFont val="Tahoma"/>
            <family val="2"/>
          </rPr>
          <t xml:space="preserve"> Enter the time your assigned supervision ends.</t>
        </r>
      </text>
    </comment>
    <comment ref="C5" authorId="0" shapeId="0" xr:uid="{2687571C-5AB4-435A-8C49-106972A2C348}">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D7117B72-5E32-47DC-8082-C65C8A22AA97}">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6C0623AA-CC78-4A8F-A862-9E68C9487BFF}">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752D2972-345B-4E05-A434-0759BB312FB3}">
      <text>
        <r>
          <rPr>
            <b/>
            <sz val="11"/>
            <color indexed="81"/>
            <rFont val="Tahoma"/>
            <family val="2"/>
          </rPr>
          <t>Type in the START time for each of the blocks below.</t>
        </r>
        <r>
          <rPr>
            <sz val="9"/>
            <color indexed="81"/>
            <rFont val="Tahoma"/>
            <family val="2"/>
          </rPr>
          <t xml:space="preserve">
</t>
        </r>
      </text>
    </comment>
    <comment ref="D3" authorId="0" shapeId="0" xr:uid="{79B8F56D-FD7D-44DD-A71E-F68EDBEC9B62}">
      <text>
        <r>
          <rPr>
            <b/>
            <sz val="11"/>
            <color indexed="81"/>
            <rFont val="Tahoma"/>
            <family val="2"/>
          </rPr>
          <t>Type in the END time for each of the blocks below.</t>
        </r>
        <r>
          <rPr>
            <sz val="11"/>
            <color indexed="81"/>
            <rFont val="Tahoma"/>
            <family val="2"/>
          </rPr>
          <t xml:space="preserve">
</t>
        </r>
      </text>
    </comment>
    <comment ref="F3" authorId="0" shapeId="0" xr:uid="{B3739FD5-899E-49FF-AA93-C262A6B971EF}">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B8A2D17D-34D6-4160-97BC-C70D1C263292}">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374D406C-E4EE-4E46-8AAD-49F93269F4B6}">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BABADF1F-3AC9-4C09-98A9-71F1AF83BB9C}">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995B28E9-644D-42FD-9705-115DF0AD04DD}">
      <text>
        <r>
          <rPr>
            <b/>
            <u/>
            <sz val="9"/>
            <color indexed="81"/>
            <rFont val="Tahoma"/>
            <family val="2"/>
          </rPr>
          <t>Supervision Tip:</t>
        </r>
        <r>
          <rPr>
            <b/>
            <sz val="9"/>
            <color indexed="81"/>
            <rFont val="Tahoma"/>
            <family val="2"/>
          </rPr>
          <t xml:space="preserve"> Enter the time your assigned supervision ends.</t>
        </r>
      </text>
    </comment>
    <comment ref="C5" authorId="0" shapeId="0" xr:uid="{4C950257-5B0B-4BCA-92EE-2C11305D063E}">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EDA7E33B-56E7-4AC5-9AAC-5D38BC3E1299}">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E5DE790E-451F-4E00-BA52-53CA376A08C5}">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8AC14F8A-4424-4DD8-ABBF-78835D2D75C2}">
      <text>
        <r>
          <rPr>
            <b/>
            <sz val="11"/>
            <color indexed="81"/>
            <rFont val="Tahoma"/>
            <family val="2"/>
          </rPr>
          <t>Type in the START time for each of the blocks below.</t>
        </r>
        <r>
          <rPr>
            <sz val="9"/>
            <color indexed="81"/>
            <rFont val="Tahoma"/>
            <family val="2"/>
          </rPr>
          <t xml:space="preserve">
</t>
        </r>
      </text>
    </comment>
    <comment ref="D3" authorId="0" shapeId="0" xr:uid="{9FBED9F2-E8B0-4B88-B74B-EA2AFA3A22C3}">
      <text>
        <r>
          <rPr>
            <b/>
            <sz val="11"/>
            <color indexed="81"/>
            <rFont val="Tahoma"/>
            <family val="2"/>
          </rPr>
          <t>Type in the END time for each of the blocks below.</t>
        </r>
        <r>
          <rPr>
            <sz val="11"/>
            <color indexed="81"/>
            <rFont val="Tahoma"/>
            <family val="2"/>
          </rPr>
          <t xml:space="preserve">
</t>
        </r>
      </text>
    </comment>
    <comment ref="F3" authorId="0" shapeId="0" xr:uid="{2702B87B-F99F-47FD-9CB6-75D46B971B15}">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AFFCEECC-D334-473D-8B2A-99679CF4D387}">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7AE59758-404D-4BB6-8235-F20C8B9B3E1A}">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3EF7D36B-2E54-46C0-A830-2A40C416CD6F}">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99EBBD91-7D16-4A3A-9889-5FD10BF328B6}">
      <text>
        <r>
          <rPr>
            <b/>
            <u/>
            <sz val="9"/>
            <color indexed="81"/>
            <rFont val="Tahoma"/>
            <family val="2"/>
          </rPr>
          <t>Supervision Tip:</t>
        </r>
        <r>
          <rPr>
            <b/>
            <sz val="9"/>
            <color indexed="81"/>
            <rFont val="Tahoma"/>
            <family val="2"/>
          </rPr>
          <t xml:space="preserve"> Enter the time your assigned supervision ends.</t>
        </r>
      </text>
    </comment>
    <comment ref="C5" authorId="0" shapeId="0" xr:uid="{325F9F14-AECE-4F80-81F6-565DFE79AAAE}">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335CCCC3-947E-447A-B23B-147F12C4B04E}">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7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7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7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7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7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7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00000000-0006-0000-0700-00000700000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00000000-0006-0000-0700-000008000000}">
      <text>
        <r>
          <rPr>
            <b/>
            <u/>
            <sz val="9"/>
            <color indexed="81"/>
            <rFont val="Tahoma"/>
            <family val="2"/>
          </rPr>
          <t>Supervision Tip:</t>
        </r>
        <r>
          <rPr>
            <b/>
            <sz val="9"/>
            <color indexed="81"/>
            <rFont val="Tahoma"/>
            <family val="2"/>
          </rPr>
          <t xml:space="preserve"> Enter the time your assigned supervision ends.</t>
        </r>
      </text>
    </comment>
    <comment ref="C5" authorId="0" shapeId="0" xr:uid="{00000000-0006-0000-0700-000009000000}">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00000000-0006-0000-0700-00000A000000}">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8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8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8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8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8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8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00000000-0006-0000-0800-00000700000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00000000-0006-0000-0800-000008000000}">
      <text>
        <r>
          <rPr>
            <b/>
            <u/>
            <sz val="9"/>
            <color indexed="81"/>
            <rFont val="Tahoma"/>
            <family val="2"/>
          </rPr>
          <t>Supervision Tip:</t>
        </r>
        <r>
          <rPr>
            <b/>
            <sz val="9"/>
            <color indexed="81"/>
            <rFont val="Tahoma"/>
            <family val="2"/>
          </rPr>
          <t xml:space="preserve"> Enter the time your assigned supervision ends.</t>
        </r>
      </text>
    </comment>
    <comment ref="C5" authorId="0" shapeId="0" xr:uid="{00000000-0006-0000-0800-000009000000}">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00000000-0006-0000-0800-00000A000000}">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C3" authorId="0" shapeId="0" xr:uid="{00000000-0006-0000-0900-000001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900-000002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900-000003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900-000004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900-000005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A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A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A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A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A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A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B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B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B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B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B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B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C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C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C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C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C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C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10" authorId="0" shapeId="0" xr:uid="{F16A8B8C-D560-42FB-9D11-3CF827C93ECA}">
      <text>
        <r>
          <rPr>
            <b/>
            <sz val="9"/>
            <color indexed="81"/>
            <rFont val="Tahoma"/>
            <family val="2"/>
          </rPr>
          <t>This is the time you spend teaching the students.</t>
        </r>
        <r>
          <rPr>
            <sz val="9"/>
            <color indexed="81"/>
            <rFont val="Tahoma"/>
            <family val="2"/>
          </rPr>
          <t xml:space="preserve">
</t>
        </r>
      </text>
    </comment>
    <comment ref="C10" authorId="0" shapeId="0" xr:uid="{DDC7A89F-9B16-470A-83CF-9A501010D34C}">
      <text>
        <r>
          <rPr>
            <b/>
            <sz val="9"/>
            <color rgb="FF000000"/>
            <rFont val="Tahoma"/>
            <family val="2"/>
          </rPr>
          <t>This DOES NOT include your instructional time. It is the time spent for supervision, transition time, assigned meetings, and before/afterschool arrival/departure.</t>
        </r>
        <r>
          <rPr>
            <sz val="9"/>
            <color rgb="FF000000"/>
            <rFont val="Tahoma"/>
            <family val="2"/>
          </rPr>
          <t xml:space="preserve">
</t>
        </r>
      </text>
    </comment>
    <comment ref="A37" authorId="0" shapeId="0" xr:uid="{603C7AC9-7A5B-48E4-9E18-A9A7AACE9A9B}">
      <text>
        <r>
          <rPr>
            <b/>
            <sz val="9"/>
            <color rgb="FF000000"/>
            <rFont val="Tahoma"/>
            <family val="2"/>
          </rPr>
          <t>This column of cells REQUIRES you to include the number of occurences for each of the days in your rotation.</t>
        </r>
        <r>
          <rPr>
            <sz val="9"/>
            <color rgb="FF000000"/>
            <rFont val="Tahoma"/>
            <family val="2"/>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D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D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D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D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D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D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E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E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E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E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E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E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00000000-0006-0000-0E00-00000700000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00000000-0006-0000-0E00-000008000000}">
      <text>
        <r>
          <rPr>
            <b/>
            <u/>
            <sz val="9"/>
            <color indexed="81"/>
            <rFont val="Tahoma"/>
            <family val="2"/>
          </rPr>
          <t>Supervision Tip:</t>
        </r>
        <r>
          <rPr>
            <b/>
            <sz val="9"/>
            <color indexed="81"/>
            <rFont val="Tahoma"/>
            <family val="2"/>
          </rPr>
          <t xml:space="preserve"> Enter the time your assigned supervision ends.</t>
        </r>
      </text>
    </comment>
    <comment ref="C5" authorId="0" shapeId="0" xr:uid="{00000000-0006-0000-0E00-000009000000}">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00000000-0006-0000-0E00-00000A000000}">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C04DB615-5E65-4302-A93A-674540CC942E}">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52783963-EDEB-414C-8976-EF1783D2A6C4}">
      <text>
        <r>
          <rPr>
            <b/>
            <sz val="11"/>
            <color indexed="81"/>
            <rFont val="Tahoma"/>
            <family val="2"/>
          </rPr>
          <t>Type in the START time for each of the blocks below.</t>
        </r>
        <r>
          <rPr>
            <sz val="9"/>
            <color indexed="81"/>
            <rFont val="Tahoma"/>
            <family val="2"/>
          </rPr>
          <t xml:space="preserve">
</t>
        </r>
      </text>
    </comment>
    <comment ref="D3" authorId="0" shapeId="0" xr:uid="{4D4E8D7F-4E51-48ED-93C4-E98ABAC79A7B}">
      <text>
        <r>
          <rPr>
            <b/>
            <sz val="11"/>
            <color indexed="81"/>
            <rFont val="Tahoma"/>
            <family val="2"/>
          </rPr>
          <t>Type in the END time for each of the blocks below.</t>
        </r>
        <r>
          <rPr>
            <sz val="11"/>
            <color indexed="81"/>
            <rFont val="Tahoma"/>
            <family val="2"/>
          </rPr>
          <t xml:space="preserve">
</t>
        </r>
      </text>
    </comment>
    <comment ref="F3" authorId="0" shapeId="0" xr:uid="{C26867E0-86AD-4690-A12E-85CA1D8C3A5E}">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FD1B7D71-50A1-420E-AF7C-40CBCC66ABC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5E0B6F9D-35A0-49B6-ABD1-F023600AB567}">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A365F190-1B1A-4946-AA51-D49322825AF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50D99020-CB4C-4DF2-9E83-D917F24A6AA7}">
      <text>
        <r>
          <rPr>
            <b/>
            <u/>
            <sz val="9"/>
            <color indexed="81"/>
            <rFont val="Tahoma"/>
            <family val="2"/>
          </rPr>
          <t>Supervision Tip:</t>
        </r>
        <r>
          <rPr>
            <b/>
            <sz val="9"/>
            <color indexed="81"/>
            <rFont val="Tahoma"/>
            <family val="2"/>
          </rPr>
          <t xml:space="preserve"> Enter the time your assigned supervision ends.</t>
        </r>
      </text>
    </comment>
    <comment ref="C5" authorId="0" shapeId="0" xr:uid="{8066C22F-49A2-44A4-89D9-1346A539E32B}">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3F388DD1-1AE7-4389-B5BC-552A232DAEAF}">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BA315199-2554-46C1-8D31-37C379C81BD3}">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6FDA2A56-A16C-4FAD-8152-824A11F8C0EA}">
      <text>
        <r>
          <rPr>
            <b/>
            <sz val="11"/>
            <color indexed="81"/>
            <rFont val="Tahoma"/>
            <family val="2"/>
          </rPr>
          <t>Type in the START time for each of the blocks below.</t>
        </r>
        <r>
          <rPr>
            <sz val="9"/>
            <color indexed="81"/>
            <rFont val="Tahoma"/>
            <family val="2"/>
          </rPr>
          <t xml:space="preserve">
</t>
        </r>
      </text>
    </comment>
    <comment ref="D3" authorId="0" shapeId="0" xr:uid="{6A93EA6C-CCB7-4CA6-9CC6-569F1A1C7157}">
      <text>
        <r>
          <rPr>
            <b/>
            <sz val="11"/>
            <color indexed="81"/>
            <rFont val="Tahoma"/>
            <family val="2"/>
          </rPr>
          <t>Type in the END time for each of the blocks below.</t>
        </r>
        <r>
          <rPr>
            <sz val="11"/>
            <color indexed="81"/>
            <rFont val="Tahoma"/>
            <family val="2"/>
          </rPr>
          <t xml:space="preserve">
</t>
        </r>
      </text>
    </comment>
    <comment ref="F3" authorId="0" shapeId="0" xr:uid="{0C1BB0F5-FAE1-4364-BA6F-89ABEA91B117}">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56A06F22-F8C7-4915-BBC5-FCDD624B8DC7}">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8F4A321F-4A0A-4D07-A216-8A4D019AECF2}">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37CB15AF-629F-4917-BD71-D9B8574D5A31}">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46777892-D09F-4648-931D-D559C36B1174}">
      <text>
        <r>
          <rPr>
            <b/>
            <u/>
            <sz val="9"/>
            <color indexed="81"/>
            <rFont val="Tahoma"/>
            <family val="2"/>
          </rPr>
          <t>Supervision Tip:</t>
        </r>
        <r>
          <rPr>
            <b/>
            <sz val="9"/>
            <color indexed="81"/>
            <rFont val="Tahoma"/>
            <family val="2"/>
          </rPr>
          <t xml:space="preserve"> Enter the time your assigned supervision ends.</t>
        </r>
      </text>
    </comment>
    <comment ref="C5" authorId="0" shapeId="0" xr:uid="{51BDFF8E-333F-475F-810F-12441C88770A}">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32736649-420E-49CC-9DC8-8EFAC33809CE}">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C8B25421-A1B8-4CE2-9521-8B6718816BFA}">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42B490E9-33C1-41EC-A5FE-2CEC375527EE}">
      <text>
        <r>
          <rPr>
            <b/>
            <sz val="11"/>
            <color indexed="81"/>
            <rFont val="Tahoma"/>
            <family val="2"/>
          </rPr>
          <t>Type in the START time for each of the blocks below.</t>
        </r>
        <r>
          <rPr>
            <sz val="9"/>
            <color indexed="81"/>
            <rFont val="Tahoma"/>
            <family val="2"/>
          </rPr>
          <t xml:space="preserve">
</t>
        </r>
      </text>
    </comment>
    <comment ref="D3" authorId="0" shapeId="0" xr:uid="{9A4A23B1-9EAA-4B4C-82E1-E97971B8FEFD}">
      <text>
        <r>
          <rPr>
            <b/>
            <sz val="11"/>
            <color indexed="81"/>
            <rFont val="Tahoma"/>
            <family val="2"/>
          </rPr>
          <t>Type in the END time for each of the blocks below.</t>
        </r>
        <r>
          <rPr>
            <sz val="11"/>
            <color indexed="81"/>
            <rFont val="Tahoma"/>
            <family val="2"/>
          </rPr>
          <t xml:space="preserve">
</t>
        </r>
      </text>
    </comment>
    <comment ref="F3" authorId="0" shapeId="0" xr:uid="{EC095B44-C6DD-4B46-AEBF-314C6F1E7E38}">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9DD31234-8E29-449B-B48B-2CA18BED6127}">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E9C97F3D-70D9-4FA8-9479-3C0E38FD9175}">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1EDDBEE1-45D4-4E90-8B2E-8C97CDEC6004}">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454667BB-AAB0-42F5-B358-7360E9CB29E5}">
      <text>
        <r>
          <rPr>
            <b/>
            <u/>
            <sz val="9"/>
            <color indexed="81"/>
            <rFont val="Tahoma"/>
            <family val="2"/>
          </rPr>
          <t>Supervision Tip:</t>
        </r>
        <r>
          <rPr>
            <b/>
            <sz val="9"/>
            <color indexed="81"/>
            <rFont val="Tahoma"/>
            <family val="2"/>
          </rPr>
          <t xml:space="preserve"> Enter the time your assigned supervision ends.</t>
        </r>
      </text>
    </comment>
    <comment ref="C5" authorId="0" shapeId="0" xr:uid="{D2C0FFF7-42E1-4550-B63E-C56D1B700FCA}">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E76CFAE7-EB8E-4F1C-B811-877110B8938E}">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BE0ADB92-9178-48C2-9312-C33FFFA40CA8}">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A1E234C8-3EBA-44D7-B6A0-B520265095B0}">
      <text>
        <r>
          <rPr>
            <b/>
            <sz val="11"/>
            <color indexed="81"/>
            <rFont val="Tahoma"/>
            <family val="2"/>
          </rPr>
          <t>Type in the START time for each of the blocks below.</t>
        </r>
        <r>
          <rPr>
            <sz val="9"/>
            <color indexed="81"/>
            <rFont val="Tahoma"/>
            <family val="2"/>
          </rPr>
          <t xml:space="preserve">
</t>
        </r>
      </text>
    </comment>
    <comment ref="D3" authorId="0" shapeId="0" xr:uid="{5B87815F-FCE4-4AE5-9FC7-BB3FB3B36BA6}">
      <text>
        <r>
          <rPr>
            <b/>
            <sz val="11"/>
            <color indexed="81"/>
            <rFont val="Tahoma"/>
            <family val="2"/>
          </rPr>
          <t>Type in the END time for each of the blocks below.</t>
        </r>
        <r>
          <rPr>
            <sz val="11"/>
            <color indexed="81"/>
            <rFont val="Tahoma"/>
            <family val="2"/>
          </rPr>
          <t xml:space="preserve">
</t>
        </r>
      </text>
    </comment>
    <comment ref="F3" authorId="0" shapeId="0" xr:uid="{09267650-7474-41D9-BC09-A90800322E63}">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348B31BF-5D09-4A43-AE81-058FFB7A9C54}">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CEE312FD-17F5-4341-AF42-C0AE39672D07}">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F8D5146C-02B4-4EA1-9D78-C1C417452721}">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B2E7B919-34B8-49A1-8C18-9913310AB609}">
      <text>
        <r>
          <rPr>
            <b/>
            <u/>
            <sz val="9"/>
            <color indexed="81"/>
            <rFont val="Tahoma"/>
            <family val="2"/>
          </rPr>
          <t>Supervision Tip:</t>
        </r>
        <r>
          <rPr>
            <b/>
            <sz val="9"/>
            <color indexed="81"/>
            <rFont val="Tahoma"/>
            <family val="2"/>
          </rPr>
          <t xml:space="preserve"> Enter the time your assigned supervision ends.</t>
        </r>
      </text>
    </comment>
    <comment ref="C5" authorId="0" shapeId="0" xr:uid="{1791034F-206B-40C4-9BA5-924DFB9BACE0}">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7B637CA1-1E44-4613-8B59-E2184760F053}">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F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F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F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F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F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F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00000000-0006-0000-0F00-00000700000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00000000-0006-0000-0F00-000008000000}">
      <text>
        <r>
          <rPr>
            <b/>
            <u/>
            <sz val="9"/>
            <color indexed="81"/>
            <rFont val="Tahoma"/>
            <family val="2"/>
          </rPr>
          <t>Supervision Tip:</t>
        </r>
        <r>
          <rPr>
            <b/>
            <sz val="9"/>
            <color indexed="81"/>
            <rFont val="Tahoma"/>
            <family val="2"/>
          </rPr>
          <t xml:space="preserve"> Enter the time your assigned supervision ends.</t>
        </r>
      </text>
    </comment>
    <comment ref="C5" authorId="0" shapeId="0" xr:uid="{00000000-0006-0000-0F00-000009000000}">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00000000-0006-0000-0F00-00000A000000}">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10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10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10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10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10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10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00000000-0006-0000-1000-00000700000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00000000-0006-0000-1000-000008000000}">
      <text>
        <r>
          <rPr>
            <b/>
            <u/>
            <sz val="9"/>
            <color indexed="81"/>
            <rFont val="Tahoma"/>
            <family val="2"/>
          </rPr>
          <t>Supervision Tip:</t>
        </r>
        <r>
          <rPr>
            <b/>
            <sz val="9"/>
            <color indexed="81"/>
            <rFont val="Tahoma"/>
            <family val="2"/>
          </rPr>
          <t xml:space="preserve"> Enter the time your assigned supervision ends.</t>
        </r>
      </text>
    </comment>
    <comment ref="C5" authorId="0" shapeId="0" xr:uid="{00000000-0006-0000-1000-000009000000}">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00000000-0006-0000-1000-00000A000000}">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100-000001000000}">
      <text>
        <r>
          <rPr>
            <b/>
            <sz val="14"/>
            <color indexed="81"/>
            <rFont val="Tahoma"/>
            <family val="2"/>
          </rPr>
          <t>Click on a cell below to move to the correct day.</t>
        </r>
      </text>
    </comment>
    <comment ref="D2" authorId="0" shapeId="0" xr:uid="{00000000-0006-0000-1100-000002000000}">
      <text>
        <r>
          <rPr>
            <b/>
            <sz val="14"/>
            <color indexed="81"/>
            <rFont val="Tahoma"/>
            <family val="2"/>
          </rPr>
          <t>ONLY change this cell IF your FTE changes mid-year.</t>
        </r>
        <r>
          <rPr>
            <sz val="9"/>
            <color indexed="81"/>
            <rFont val="Tahoma"/>
            <family val="2"/>
          </rPr>
          <t xml:space="preserve">
</t>
        </r>
      </text>
    </comment>
    <comment ref="H2" authorId="0" shapeId="0" xr:uid="{00000000-0006-0000-11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100-000004000000}">
      <text>
        <r>
          <rPr>
            <b/>
            <sz val="9"/>
            <color indexed="81"/>
            <rFont val="Tahoma"/>
            <family val="2"/>
          </rPr>
          <t>These are the total number of minutes worked for this specific day.</t>
        </r>
      </text>
    </comment>
    <comment ref="E6" authorId="0" shapeId="0" xr:uid="{00000000-0006-0000-1100-000005000000}">
      <text>
        <r>
          <rPr>
            <b/>
            <sz val="9"/>
            <color indexed="81"/>
            <rFont val="Tahoma"/>
            <family val="2"/>
          </rPr>
          <t>If this cell is red AND 0.00, it needs you to input your FTE above and have completed your timetable inputs.</t>
        </r>
        <r>
          <rPr>
            <sz val="9"/>
            <color indexed="81"/>
            <rFont val="Tahoma"/>
            <family val="2"/>
          </rPr>
          <t xml:space="preserve">
</t>
        </r>
      </text>
    </comment>
    <comment ref="C7" authorId="0" shapeId="0" xr:uid="{00000000-0006-0000-11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1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1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1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1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200-000001000000}">
      <text>
        <r>
          <rPr>
            <b/>
            <sz val="14"/>
            <color indexed="81"/>
            <rFont val="Tahoma"/>
            <family val="2"/>
          </rPr>
          <t>Click on a cell below to move to the correct day.</t>
        </r>
      </text>
    </comment>
    <comment ref="D2" authorId="0" shapeId="0" xr:uid="{C205AF7B-A5A4-4A08-8DFE-2AFD7AA0EA52}">
      <text>
        <r>
          <rPr>
            <b/>
            <sz val="14"/>
            <color indexed="81"/>
            <rFont val="Tahoma"/>
            <family val="2"/>
          </rPr>
          <t>ONLY change this cell IF your FTE changes mid-year.</t>
        </r>
        <r>
          <rPr>
            <sz val="9"/>
            <color indexed="81"/>
            <rFont val="Tahoma"/>
            <family val="2"/>
          </rPr>
          <t xml:space="preserve">
</t>
        </r>
      </text>
    </comment>
    <comment ref="H2" authorId="0" shapeId="0" xr:uid="{00000000-0006-0000-12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200-000004000000}">
      <text>
        <r>
          <rPr>
            <b/>
            <sz val="9"/>
            <color indexed="81"/>
            <rFont val="Tahoma"/>
            <family val="2"/>
          </rPr>
          <t>These are the total number of minutes worked for this specific day.</t>
        </r>
      </text>
    </comment>
    <comment ref="E6" authorId="0" shapeId="0" xr:uid="{00000000-0006-0000-1200-000005000000}">
      <text>
        <r>
          <rPr>
            <b/>
            <sz val="9"/>
            <color indexed="81"/>
            <rFont val="Tahoma"/>
            <family val="2"/>
          </rPr>
          <t>If this cell is red AND 0.00, it needs you to input your FTE above and have completed your timetable inputs.</t>
        </r>
        <r>
          <rPr>
            <sz val="9"/>
            <color indexed="81"/>
            <rFont val="Tahoma"/>
            <family val="2"/>
          </rPr>
          <t xml:space="preserve">
</t>
        </r>
      </text>
    </comment>
    <comment ref="C7" authorId="0" shapeId="0" xr:uid="{00000000-0006-0000-12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2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2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2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2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Sean Brown</author>
    <author>Sean D Brown</author>
    <author/>
    <author>tc={47CC5485-980F-6E48-8017-F9A1BBC60B18}</author>
  </authors>
  <commentList>
    <comment ref="H1" authorId="0" shapeId="0" xr:uid="{00000000-0006-0000-0000-000001000000}">
      <text>
        <r>
          <rPr>
            <sz val="18"/>
            <color indexed="81"/>
            <rFont val="Tahoma"/>
            <family val="2"/>
          </rPr>
          <t xml:space="preserve">Hours of Work Spreadsheet Tips and Tricks
1. Cells with a small </t>
        </r>
        <r>
          <rPr>
            <b/>
            <sz val="18"/>
            <color indexed="81"/>
            <rFont val="Tahoma"/>
            <family val="2"/>
          </rPr>
          <t xml:space="preserve">red triangle in the top right </t>
        </r>
        <r>
          <rPr>
            <sz val="18"/>
            <color indexed="81"/>
            <rFont val="Tahoma"/>
            <family val="2"/>
          </rPr>
          <t xml:space="preserve">corner have a helpful comment that can be displayed by placing your pointer on the cell.
2. Most cells on this page are locked and  </t>
        </r>
        <r>
          <rPr>
            <b/>
            <u/>
            <sz val="18"/>
            <color indexed="81"/>
            <rFont val="Tahoma"/>
            <family val="2"/>
          </rPr>
          <t>cannot</t>
        </r>
        <r>
          <rPr>
            <sz val="18"/>
            <color indexed="81"/>
            <rFont val="Tahoma"/>
            <family val="2"/>
          </rPr>
          <t xml:space="preserve"> be altered. The </t>
        </r>
        <r>
          <rPr>
            <b/>
            <sz val="18"/>
            <color indexed="81"/>
            <rFont val="Tahoma"/>
            <family val="2"/>
          </rPr>
          <t>"Number of Occurences</t>
        </r>
        <r>
          <rPr>
            <sz val="18"/>
            <color indexed="81"/>
            <rFont val="Tahoma"/>
            <family val="2"/>
          </rPr>
          <t xml:space="preserve">" cells for each day is the exception and needs to be entered.
3. The four blue rectangles at the top show your assignable hours, your FTE, and how many hours you have </t>
        </r>
        <r>
          <rPr>
            <b/>
            <u/>
            <sz val="18"/>
            <color indexed="81"/>
            <rFont val="Tahoma"/>
            <family val="2"/>
          </rPr>
          <t>left</t>
        </r>
        <r>
          <rPr>
            <sz val="18"/>
            <color indexed="81"/>
            <rFont val="Tahoma"/>
            <family val="2"/>
          </rPr>
          <t xml:space="preserve"> until you reach your </t>
        </r>
        <r>
          <rPr>
            <b/>
            <u/>
            <sz val="18"/>
            <color indexed="81"/>
            <rFont val="Tahoma"/>
            <family val="2"/>
          </rPr>
          <t>maximum assignable time</t>
        </r>
        <r>
          <rPr>
            <sz val="18"/>
            <color indexed="81"/>
            <rFont val="Tahoma"/>
            <family val="2"/>
          </rPr>
          <t xml:space="preserve">.  They are calculated based on the information you supply in the other sheets in this document.
4. The </t>
        </r>
        <r>
          <rPr>
            <b/>
            <sz val="18"/>
            <color indexed="81"/>
            <rFont val="Tahoma"/>
            <family val="2"/>
          </rPr>
          <t>"Typical FT Teacher Assignable Hours"</t>
        </r>
        <r>
          <rPr>
            <sz val="18"/>
            <color indexed="81"/>
            <rFont val="Tahoma"/>
            <family val="2"/>
          </rPr>
          <t xml:space="preserve"> cell is a very important piece of information to acquire, especially for part-time teachers.  Without it, calculating the correct part-time FTE will result in an inaccurate number.  This number is school (site) specific and is something that should be easily accessible from your school administration.
5. The </t>
        </r>
        <r>
          <rPr>
            <b/>
            <sz val="18"/>
            <color indexed="81"/>
            <rFont val="Tahoma"/>
            <family val="2"/>
          </rPr>
          <t>"TOTAL Additional Instructional Time"</t>
        </r>
        <r>
          <rPr>
            <sz val="18"/>
            <color indexed="81"/>
            <rFont val="Tahoma"/>
            <family val="2"/>
          </rPr>
          <t xml:space="preserve"> shows your annualized instructional time plus any additional instructional time you inputted in any of the months.
6. </t>
        </r>
        <r>
          <rPr>
            <b/>
            <sz val="18"/>
            <color indexed="81"/>
            <rFont val="Tahoma"/>
            <family val="2"/>
          </rPr>
          <t>Begin</t>
        </r>
        <r>
          <rPr>
            <sz val="18"/>
            <color indexed="81"/>
            <rFont val="Tahoma"/>
            <family val="2"/>
          </rPr>
          <t xml:space="preserve"> by entering your timetable information (both instructional and assignable time) </t>
        </r>
        <r>
          <rPr>
            <b/>
            <sz val="18"/>
            <color indexed="81"/>
            <rFont val="Tahoma"/>
            <family val="2"/>
          </rPr>
          <t>by clicking on the days</t>
        </r>
        <r>
          <rPr>
            <sz val="18"/>
            <color indexed="81"/>
            <rFont val="Tahoma"/>
            <family val="2"/>
          </rPr>
          <t xml:space="preserve">, located at the left of the page.
7. Use the </t>
        </r>
        <r>
          <rPr>
            <b/>
            <sz val="18"/>
            <color indexed="81"/>
            <rFont val="Tahoma"/>
            <family val="2"/>
          </rPr>
          <t>"Return to Main"</t>
        </r>
        <r>
          <rPr>
            <sz val="18"/>
            <color indexed="81"/>
            <rFont val="Tahoma"/>
            <family val="2"/>
          </rPr>
          <t xml:space="preserve"> link, located at the top right of the other pages, to return to this page.
8. Once your annualized assignable time is added in the days, choose one of the months (at the bottom of this page) to add your</t>
        </r>
        <r>
          <rPr>
            <b/>
            <sz val="18"/>
            <color indexed="81"/>
            <rFont val="Tahoma"/>
            <family val="2"/>
          </rPr>
          <t xml:space="preserve"> "Other Assignable Time"</t>
        </r>
        <r>
          <rPr>
            <sz val="18"/>
            <color indexed="81"/>
            <rFont val="Tahoma"/>
            <family val="2"/>
          </rPr>
          <t xml:space="preserve"> instances (Meet the teacher night, requirement to be at/stay at school for a set time, Teachers' Convention, etc.).</t>
        </r>
      </text>
    </comment>
    <comment ref="H2" authorId="0" shapeId="0" xr:uid="{00000000-0006-0000-0000-000002000000}">
      <text>
        <r>
          <rPr>
            <b/>
            <sz val="18"/>
            <color indexed="81"/>
            <rFont val="Tahoma"/>
            <family val="2"/>
          </rPr>
          <t>Hours of Work Spreadsheet Step by Step</t>
        </r>
        <r>
          <rPr>
            <sz val="18"/>
            <color indexed="81"/>
            <rFont val="Tahoma"/>
            <family val="2"/>
          </rPr>
          <t xml:space="preserve">
1. You will need the following information to complete this work:
  a. Your </t>
        </r>
        <r>
          <rPr>
            <b/>
            <sz val="18"/>
            <color indexed="81"/>
            <rFont val="Tahoma"/>
            <family val="2"/>
          </rPr>
          <t>timetable,</t>
        </r>
        <r>
          <rPr>
            <sz val="18"/>
            <color indexed="81"/>
            <rFont val="Tahoma"/>
            <family val="2"/>
          </rPr>
          <t xml:space="preserve"> with block start and end times.
  b. Your</t>
        </r>
        <r>
          <rPr>
            <b/>
            <sz val="18"/>
            <color indexed="81"/>
            <rFont val="Tahoma"/>
            <family val="2"/>
          </rPr>
          <t xml:space="preserve"> school calendar</t>
        </r>
        <r>
          <rPr>
            <sz val="18"/>
            <color indexed="81"/>
            <rFont val="Tahoma"/>
            <family val="2"/>
          </rPr>
          <t xml:space="preserve">, with all instructional and non-instructional days listed (including meet the teacher night, awards night, concerts, convention, etc.).
  c. Your </t>
        </r>
        <r>
          <rPr>
            <b/>
            <sz val="18"/>
            <color indexed="81"/>
            <rFont val="Tahoma"/>
            <family val="2"/>
          </rPr>
          <t>supervision schedule</t>
        </r>
        <r>
          <rPr>
            <sz val="18"/>
            <color indexed="81"/>
            <rFont val="Tahoma"/>
            <family val="2"/>
          </rPr>
          <t>, with start times and end times.
  d.</t>
        </r>
        <r>
          <rPr>
            <b/>
            <i/>
            <sz val="18"/>
            <color indexed="81"/>
            <rFont val="Tahoma"/>
            <family val="2"/>
          </rPr>
          <t xml:space="preserve"> If your are part-time</t>
        </r>
        <r>
          <rPr>
            <sz val="18"/>
            <color indexed="81"/>
            <rFont val="Tahoma"/>
            <family val="2"/>
          </rPr>
          <t xml:space="preserve">, you will need the number of full-time </t>
        </r>
        <r>
          <rPr>
            <b/>
            <sz val="18"/>
            <color indexed="81"/>
            <rFont val="Tahoma"/>
            <family val="2"/>
          </rPr>
          <t>ASSIGNABLE</t>
        </r>
        <r>
          <rPr>
            <sz val="18"/>
            <color indexed="81"/>
            <rFont val="Tahoma"/>
            <family val="2"/>
          </rPr>
          <t xml:space="preserve"> hours for a </t>
        </r>
        <r>
          <rPr>
            <b/>
            <sz val="18"/>
            <color indexed="81"/>
            <rFont val="Tahoma"/>
            <family val="2"/>
          </rPr>
          <t>typical teache</t>
        </r>
        <r>
          <rPr>
            <sz val="18"/>
            <color indexed="81"/>
            <rFont val="Tahoma"/>
            <family val="2"/>
          </rPr>
          <t xml:space="preserve">r in your school
2. </t>
        </r>
        <r>
          <rPr>
            <b/>
            <sz val="18"/>
            <color indexed="81"/>
            <rFont val="Tahoma"/>
            <family val="2"/>
          </rPr>
          <t>Begin</t>
        </r>
        <r>
          <rPr>
            <sz val="18"/>
            <color indexed="81"/>
            <rFont val="Tahoma"/>
            <family val="2"/>
          </rPr>
          <t xml:space="preserve"> by entering your timetable information (annualized</t>
        </r>
        <r>
          <rPr>
            <b/>
            <sz val="18"/>
            <color indexed="81"/>
            <rFont val="Tahoma"/>
            <family val="2"/>
          </rPr>
          <t>*</t>
        </r>
        <r>
          <rPr>
            <sz val="18"/>
            <color indexed="81"/>
            <rFont val="Tahoma"/>
            <family val="2"/>
          </rPr>
          <t xml:space="preserve"> instructional and assignable time) by clicking on the days, located at the left of the page.
3. After completing your timetable information, your next step is to fill in the </t>
        </r>
        <r>
          <rPr>
            <b/>
            <sz val="18"/>
            <color indexed="81"/>
            <rFont val="Tahoma"/>
            <family val="2"/>
          </rPr>
          <t>"Number of Occurrences For Day"</t>
        </r>
        <r>
          <rPr>
            <sz val="18"/>
            <color indexed="81"/>
            <rFont val="Tahoma"/>
            <family val="2"/>
          </rPr>
          <t xml:space="preserve"> cells on the main page.
4. Once you have completed all the days in your rotation, click on the months (bottom of the page) to enter in your</t>
        </r>
        <r>
          <rPr>
            <b/>
            <sz val="18"/>
            <color indexed="81"/>
            <rFont val="Tahoma"/>
            <family val="2"/>
          </rPr>
          <t xml:space="preserve"> "Other Assignable Time"**</t>
        </r>
        <r>
          <rPr>
            <sz val="18"/>
            <color indexed="81"/>
            <rFont val="Tahoma"/>
            <family val="2"/>
          </rPr>
          <t xml:space="preserve">.
5. If you are PT teacher, you will need to enter in the </t>
        </r>
        <r>
          <rPr>
            <b/>
            <sz val="18"/>
            <color indexed="81"/>
            <rFont val="Tahoma"/>
            <family val="2"/>
          </rPr>
          <t>"Typical FT Teacher ASSIGNABLE Hours"</t>
        </r>
        <r>
          <rPr>
            <sz val="18"/>
            <color indexed="81"/>
            <rFont val="Tahoma"/>
            <family val="2"/>
          </rPr>
          <t xml:space="preserve"> cell.
</t>
        </r>
        <r>
          <rPr>
            <b/>
            <sz val="18"/>
            <color indexed="81"/>
            <rFont val="Tahoma"/>
            <family val="2"/>
          </rPr>
          <t>*</t>
        </r>
        <r>
          <rPr>
            <sz val="18"/>
            <color indexed="81"/>
            <rFont val="Tahoma"/>
            <family val="2"/>
          </rPr>
          <t xml:space="preserve">Annualized is meant to refer to the instructional / assignable time you spend on an specific instructional day and that repeats everytime that day is in the instructional rotation.
</t>
        </r>
        <r>
          <rPr>
            <b/>
            <sz val="18"/>
            <color indexed="81"/>
            <rFont val="Tahoma"/>
            <family val="2"/>
          </rPr>
          <t>**</t>
        </r>
        <r>
          <rPr>
            <sz val="18"/>
            <color indexed="81"/>
            <rFont val="Tahoma"/>
            <family val="2"/>
          </rPr>
          <t xml:space="preserve"> Other Assignable Time is meant to refer to the instructional / assignable time that are "one offs" or those that are not repeated on a specific instructional day.</t>
        </r>
        <r>
          <rPr>
            <sz val="9"/>
            <color indexed="81"/>
            <rFont val="Tahoma"/>
            <family val="2"/>
          </rPr>
          <t xml:space="preserve">
</t>
        </r>
      </text>
    </comment>
    <comment ref="C3" authorId="0" shapeId="0" xr:uid="{00000000-0006-0000-0000-000003000000}">
      <text>
        <r>
          <rPr>
            <sz val="14"/>
            <color indexed="81"/>
            <rFont val="Tahoma"/>
            <family val="2"/>
          </rPr>
          <t xml:space="preserve">This cell is self-calculating and is the total amount of </t>
        </r>
        <r>
          <rPr>
            <b/>
            <u/>
            <sz val="14"/>
            <color indexed="81"/>
            <rFont val="Tahoma"/>
            <family val="2"/>
          </rPr>
          <t>Annualized Assigned Time</t>
        </r>
        <r>
          <rPr>
            <b/>
            <sz val="14"/>
            <color indexed="81"/>
            <rFont val="Tahoma"/>
            <family val="2"/>
          </rPr>
          <t xml:space="preserve"> </t>
        </r>
        <r>
          <rPr>
            <sz val="14"/>
            <color indexed="81"/>
            <rFont val="Tahoma"/>
            <family val="2"/>
          </rPr>
          <t>worked for this school year.</t>
        </r>
      </text>
    </comment>
    <comment ref="F3" authorId="0" shapeId="0" xr:uid="{00000000-0006-0000-0000-000004000000}">
      <text>
        <r>
          <rPr>
            <sz val="14"/>
            <color indexed="81"/>
            <rFont val="Tahoma"/>
            <family val="2"/>
          </rPr>
          <t xml:space="preserve">This cell is self-calculating and is generated when you input your FTE from August to June of the current school year. </t>
        </r>
        <r>
          <rPr>
            <b/>
            <i/>
            <sz val="14"/>
            <color indexed="81"/>
            <rFont val="Tahoma"/>
            <family val="2"/>
          </rPr>
          <t xml:space="preserve"> If you are part-time and your FTE changes, this cell will average it over the year.</t>
        </r>
      </text>
    </comment>
    <comment ref="C4" authorId="1" shapeId="0" xr:uid="{00000000-0006-0000-0000-000006000000}">
      <text>
        <r>
          <rPr>
            <sz val="14"/>
            <color indexed="81"/>
            <rFont val="Calibri"/>
            <family val="2"/>
          </rPr>
          <t xml:space="preserve">This cell is self-calculating and is the total annualized number of </t>
        </r>
        <r>
          <rPr>
            <b/>
            <sz val="14"/>
            <color indexed="81"/>
            <rFont val="Calibri"/>
            <family val="2"/>
          </rPr>
          <t>Other Assignable Minutes</t>
        </r>
        <r>
          <rPr>
            <sz val="14"/>
            <color indexed="81"/>
            <rFont val="Calibri"/>
            <family val="2"/>
          </rPr>
          <t xml:space="preserve"> worked for this school year.</t>
        </r>
      </text>
    </comment>
    <comment ref="F4" authorId="0" shapeId="0" xr:uid="{00000000-0006-0000-0000-000007000000}">
      <text>
        <r>
          <rPr>
            <b/>
            <sz val="14"/>
            <color rgb="FF000000"/>
            <rFont val="Tahoma"/>
            <family val="2"/>
          </rPr>
          <t>This cell is self-calculating and generated when you input your FTE from August to June of the current school year and incorporates 1200 assignable hours as the base.</t>
        </r>
        <r>
          <rPr>
            <sz val="9"/>
            <color rgb="FF000000"/>
            <rFont val="Tahoma"/>
            <family val="2"/>
          </rPr>
          <t xml:space="preserve">
</t>
        </r>
      </text>
    </comment>
    <comment ref="I4" authorId="2" shapeId="0" xr:uid="{00000000-0006-0000-0000-000008000000}">
      <text>
        <r>
          <rPr>
            <sz val="10"/>
            <color rgb="FF595959"/>
            <rFont val="Verdana"/>
            <family val="2"/>
          </rPr>
          <t>This cell is self-calculating and shows the number of assignable hours you have left before you reach your maximum.</t>
        </r>
      </text>
    </comment>
    <comment ref="B5" authorId="0" shapeId="0" xr:uid="{00000000-0006-0000-0000-000009000000}">
      <text>
        <r>
          <rPr>
            <b/>
            <sz val="14"/>
            <color rgb="FF000000"/>
            <rFont val="Tahoma"/>
            <family val="2"/>
          </rPr>
          <t>Click on a cell below to move to the correct day.</t>
        </r>
      </text>
    </comment>
    <comment ref="C5" authorId="0" shapeId="0" xr:uid="{00000000-0006-0000-0000-00000A000000}">
      <text>
        <r>
          <rPr>
            <sz val="14"/>
            <color indexed="81"/>
            <rFont val="Tahoma"/>
            <family val="2"/>
          </rPr>
          <t xml:space="preserve">This column of cells is self calculating and totals the number of </t>
        </r>
        <r>
          <rPr>
            <b/>
            <sz val="14"/>
            <color indexed="81"/>
            <rFont val="Tahoma"/>
            <family val="2"/>
          </rPr>
          <t>INSTRUCTIONAL</t>
        </r>
        <r>
          <rPr>
            <sz val="14"/>
            <color indexed="81"/>
            <rFont val="Tahoma"/>
            <family val="2"/>
          </rPr>
          <t xml:space="preserve"> minutes worked for this specific day.</t>
        </r>
      </text>
    </comment>
    <comment ref="D5" authorId="0" shapeId="0" xr:uid="{00000000-0006-0000-0000-00000B000000}">
      <text>
        <r>
          <rPr>
            <sz val="14"/>
            <color indexed="81"/>
            <rFont val="Tahoma"/>
            <family val="2"/>
          </rPr>
          <t xml:space="preserve">This column of cells is self calculating and totals the number of </t>
        </r>
        <r>
          <rPr>
            <b/>
            <u/>
            <sz val="14"/>
            <color indexed="81"/>
            <rFont val="Tahoma"/>
            <family val="2"/>
          </rPr>
          <t>ASSIGNABLE</t>
        </r>
        <r>
          <rPr>
            <sz val="14"/>
            <color indexed="81"/>
            <rFont val="Tahoma"/>
            <family val="2"/>
          </rPr>
          <t xml:space="preserve"> minutes worked for this specific day.</t>
        </r>
      </text>
    </comment>
    <comment ref="E5" authorId="0" shapeId="0" xr:uid="{00000000-0006-0000-0000-00000C000000}">
      <text>
        <r>
          <rPr>
            <sz val="14"/>
            <color rgb="FF000000"/>
            <rFont val="Tahoma"/>
            <family val="2"/>
          </rPr>
          <t xml:space="preserve">This column of cells </t>
        </r>
        <r>
          <rPr>
            <b/>
            <u/>
            <sz val="14"/>
            <color rgb="FF000000"/>
            <rFont val="Tahoma"/>
            <family val="2"/>
          </rPr>
          <t>REQUIRES</t>
        </r>
        <r>
          <rPr>
            <sz val="14"/>
            <color rgb="FF000000"/>
            <rFont val="Tahoma"/>
            <family val="2"/>
          </rPr>
          <t xml:space="preserve"> you to include the number of occurences for each of the days in your rotation.</t>
        </r>
      </text>
    </comment>
    <comment ref="F5" authorId="0" shapeId="0" xr:uid="{00000000-0006-0000-0000-00000D000000}">
      <text>
        <r>
          <rPr>
            <sz val="14"/>
            <color indexed="81"/>
            <rFont val="Tahoma"/>
            <family val="2"/>
          </rPr>
          <t xml:space="preserve">This column of cells is </t>
        </r>
        <r>
          <rPr>
            <b/>
            <u/>
            <sz val="14"/>
            <color indexed="81"/>
            <rFont val="Tahoma"/>
            <family val="2"/>
          </rPr>
          <t>self calculating</t>
        </r>
        <r>
          <rPr>
            <sz val="14"/>
            <color indexed="81"/>
            <rFont val="Tahoma"/>
            <family val="2"/>
          </rPr>
          <t xml:space="preserve"> and totals the number of Assignable minutes (including instructional) for </t>
        </r>
        <r>
          <rPr>
            <b/>
            <sz val="14"/>
            <color indexed="81"/>
            <rFont val="Tahoma"/>
            <family val="2"/>
          </rPr>
          <t>each day</t>
        </r>
        <r>
          <rPr>
            <sz val="14"/>
            <color indexed="81"/>
            <rFont val="Tahoma"/>
            <family val="2"/>
          </rPr>
          <t xml:space="preserve">. </t>
        </r>
      </text>
    </comment>
    <comment ref="G5" authorId="0" shapeId="0" xr:uid="{00000000-0006-0000-0000-00000E000000}">
      <text>
        <r>
          <rPr>
            <b/>
            <sz val="14"/>
            <color rgb="FF000000"/>
            <rFont val="Tahoma"/>
            <family val="2"/>
          </rPr>
          <t>The cells below are self calculating and show the total number of Instructional Minutes worked for this school year.</t>
        </r>
      </text>
    </comment>
    <comment ref="B6" authorId="3" shapeId="0" xr:uid="{47CC5485-980F-6E48-8017-F9A1BBC60B18}">
      <text>
        <t>[Threaded comment]
Your version of Excel allows you to read this threaded comment; however, any edits to it will get removed if the file is opened in a newer version of Excel. Learn more: https://go.microsoft.com/fwlink/?linkid=870924
Comment:
    If you are using the quarter system, use each day</t>
      </text>
    </comment>
    <comment ref="G8" authorId="0" shapeId="0" xr:uid="{00000000-0006-0000-0000-00000F000000}">
      <text>
        <r>
          <rPr>
            <b/>
            <sz val="14"/>
            <color rgb="FF000000"/>
            <rFont val="Tahoma"/>
            <family val="2"/>
          </rPr>
          <t>The cells below are self calculating and show the Annualized Assignable Time for this school year.</t>
        </r>
      </text>
    </comment>
    <comment ref="G19" authorId="0" shapeId="0" xr:uid="{00000000-0006-0000-0000-000010000000}">
      <text>
        <r>
          <rPr>
            <b/>
            <sz val="14"/>
            <color indexed="81"/>
            <rFont val="Tahoma"/>
            <family val="2"/>
          </rPr>
          <t>The cells below are self calculating and show the total number of Instructional Minutes worked for this school year.</t>
        </r>
      </text>
    </comment>
    <comment ref="G22" authorId="0" shapeId="0" xr:uid="{00000000-0006-0000-0000-000011000000}">
      <text>
        <r>
          <rPr>
            <b/>
            <sz val="14"/>
            <color indexed="81"/>
            <rFont val="Tahoma"/>
            <family val="2"/>
          </rPr>
          <t>The cells below are self calculating and show the Annualized Assignable Time for this school year.</t>
        </r>
      </text>
    </comment>
    <comment ref="G33" authorId="0" shapeId="0" xr:uid="{00000000-0006-0000-0000-000012000000}">
      <text>
        <r>
          <rPr>
            <b/>
            <sz val="12"/>
            <color indexed="81"/>
            <rFont val="Tahoma"/>
            <family val="2"/>
          </rPr>
          <t>This cell is self calculating and adds any additional instructional time from each month.</t>
        </r>
        <r>
          <rPr>
            <sz val="9"/>
            <color indexed="81"/>
            <rFont val="Tahoma"/>
            <family val="2"/>
          </rPr>
          <t xml:space="preserve">
</t>
        </r>
      </text>
    </comment>
    <comment ref="G34" authorId="0" shapeId="0" xr:uid="{00000000-0006-0000-0000-000013000000}">
      <text>
        <r>
          <rPr>
            <b/>
            <sz val="12"/>
            <color indexed="81"/>
            <rFont val="Tahoma"/>
            <family val="2"/>
          </rPr>
          <t>This cell is self calculating and adds the Annualized Instructional Time to any Additional Instructional Time, if any, from each month.</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300-000001000000}">
      <text>
        <r>
          <rPr>
            <b/>
            <sz val="14"/>
            <color indexed="81"/>
            <rFont val="Tahoma"/>
            <family val="2"/>
          </rPr>
          <t>Click on a cell below to move to the correct day.</t>
        </r>
      </text>
    </comment>
    <comment ref="D2" authorId="0" shapeId="0" xr:uid="{CDFEB29B-9502-44B5-B61E-7F561DF60AEA}">
      <text>
        <r>
          <rPr>
            <b/>
            <sz val="14"/>
            <color indexed="81"/>
            <rFont val="Tahoma"/>
            <family val="2"/>
          </rPr>
          <t>ONLY change this cell IF your FTE changes mid-year.</t>
        </r>
        <r>
          <rPr>
            <sz val="9"/>
            <color indexed="81"/>
            <rFont val="Tahoma"/>
            <family val="2"/>
          </rPr>
          <t xml:space="preserve">
</t>
        </r>
      </text>
    </comment>
    <comment ref="H2" authorId="0" shapeId="0" xr:uid="{00000000-0006-0000-13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300-000004000000}">
      <text>
        <r>
          <rPr>
            <b/>
            <sz val="9"/>
            <color indexed="81"/>
            <rFont val="Tahoma"/>
            <family val="2"/>
          </rPr>
          <t>These are the total number of minutes worked for this specific day.</t>
        </r>
      </text>
    </comment>
    <comment ref="E6" authorId="0" shapeId="0" xr:uid="{00000000-0006-0000-1300-000005000000}">
      <text>
        <r>
          <rPr>
            <b/>
            <sz val="9"/>
            <color indexed="81"/>
            <rFont val="Tahoma"/>
            <family val="2"/>
          </rPr>
          <t>If this cell is red AND 0.00, it needs you to input your FTE above and have completed your timetable inputs.</t>
        </r>
        <r>
          <rPr>
            <sz val="9"/>
            <color indexed="81"/>
            <rFont val="Tahoma"/>
            <family val="2"/>
          </rPr>
          <t xml:space="preserve">
</t>
        </r>
      </text>
    </comment>
    <comment ref="C7" authorId="0" shapeId="0" xr:uid="{00000000-0006-0000-13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3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3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3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3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400-000001000000}">
      <text>
        <r>
          <rPr>
            <b/>
            <sz val="14"/>
            <color indexed="81"/>
            <rFont val="Tahoma"/>
            <family val="2"/>
          </rPr>
          <t>Click on a cell below to move to the correct day.</t>
        </r>
      </text>
    </comment>
    <comment ref="D2" authorId="0" shapeId="0" xr:uid="{1099177A-8757-4C63-BCFE-74F1D16F926E}">
      <text>
        <r>
          <rPr>
            <b/>
            <sz val="14"/>
            <color indexed="81"/>
            <rFont val="Tahoma"/>
            <family val="2"/>
          </rPr>
          <t>ONLY change this cell IF your FTE changes mid-year.</t>
        </r>
        <r>
          <rPr>
            <sz val="9"/>
            <color indexed="81"/>
            <rFont val="Tahoma"/>
            <family val="2"/>
          </rPr>
          <t xml:space="preserve">
</t>
        </r>
      </text>
    </comment>
    <comment ref="H2" authorId="0" shapeId="0" xr:uid="{00000000-0006-0000-14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400-000004000000}">
      <text>
        <r>
          <rPr>
            <b/>
            <sz val="9"/>
            <color indexed="81"/>
            <rFont val="Tahoma"/>
            <family val="2"/>
          </rPr>
          <t>These are the total number of minutes worked for this specific day.</t>
        </r>
      </text>
    </comment>
    <comment ref="E6" authorId="0" shapeId="0" xr:uid="{00000000-0006-0000-1400-000005000000}">
      <text>
        <r>
          <rPr>
            <b/>
            <sz val="9"/>
            <color indexed="81"/>
            <rFont val="Tahoma"/>
            <family val="2"/>
          </rPr>
          <t>If this cell is red AND 0.00, it needs you to input your FTE above and have completed your timetable inputs.</t>
        </r>
        <r>
          <rPr>
            <sz val="9"/>
            <color indexed="81"/>
            <rFont val="Tahoma"/>
            <family val="2"/>
          </rPr>
          <t xml:space="preserve">
</t>
        </r>
      </text>
    </comment>
    <comment ref="C7" authorId="0" shapeId="0" xr:uid="{00000000-0006-0000-14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4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4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4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4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500-000001000000}">
      <text>
        <r>
          <rPr>
            <b/>
            <sz val="14"/>
            <color indexed="81"/>
            <rFont val="Tahoma"/>
            <family val="2"/>
          </rPr>
          <t>Click on a cell below to move to the correct day.</t>
        </r>
      </text>
    </comment>
    <comment ref="D2" authorId="0" shapeId="0" xr:uid="{72649897-8968-4F35-9232-FF879808380C}">
      <text>
        <r>
          <rPr>
            <b/>
            <sz val="14"/>
            <color indexed="81"/>
            <rFont val="Tahoma"/>
            <family val="2"/>
          </rPr>
          <t>ONLY change this cell IF your FTE changes mid-year.</t>
        </r>
        <r>
          <rPr>
            <sz val="9"/>
            <color indexed="81"/>
            <rFont val="Tahoma"/>
            <family val="2"/>
          </rPr>
          <t xml:space="preserve">
</t>
        </r>
      </text>
    </comment>
    <comment ref="H2" authorId="0" shapeId="0" xr:uid="{00000000-0006-0000-15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500-000004000000}">
      <text>
        <r>
          <rPr>
            <b/>
            <sz val="9"/>
            <color indexed="81"/>
            <rFont val="Tahoma"/>
            <family val="2"/>
          </rPr>
          <t>These are the total number of minutes worked for this specific day.</t>
        </r>
      </text>
    </comment>
    <comment ref="E6" authorId="0" shapeId="0" xr:uid="{00000000-0006-0000-1500-000005000000}">
      <text>
        <r>
          <rPr>
            <b/>
            <sz val="9"/>
            <color indexed="81"/>
            <rFont val="Tahoma"/>
            <family val="2"/>
          </rPr>
          <t>If this cell is red AND 0.00, it needs you to input your FTE above and have completed your timetable inputs.</t>
        </r>
        <r>
          <rPr>
            <sz val="9"/>
            <color indexed="81"/>
            <rFont val="Tahoma"/>
            <family val="2"/>
          </rPr>
          <t xml:space="preserve">
</t>
        </r>
      </text>
    </comment>
    <comment ref="C7" authorId="0" shapeId="0" xr:uid="{00000000-0006-0000-15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5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5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5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5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600-000001000000}">
      <text>
        <r>
          <rPr>
            <b/>
            <sz val="14"/>
            <color indexed="81"/>
            <rFont val="Tahoma"/>
            <family val="2"/>
          </rPr>
          <t>Click on a cell below to move to the correct day.</t>
        </r>
      </text>
    </comment>
    <comment ref="D2" authorId="0" shapeId="0" xr:uid="{CE062F31-D0B7-4186-8695-E17919AA67CD}">
      <text>
        <r>
          <rPr>
            <b/>
            <sz val="14"/>
            <color indexed="81"/>
            <rFont val="Tahoma"/>
            <family val="2"/>
          </rPr>
          <t>ONLY change this cell IF your FTE changes mid-year.</t>
        </r>
        <r>
          <rPr>
            <sz val="9"/>
            <color indexed="81"/>
            <rFont val="Tahoma"/>
            <family val="2"/>
          </rPr>
          <t xml:space="preserve">
</t>
        </r>
      </text>
    </comment>
    <comment ref="H2" authorId="0" shapeId="0" xr:uid="{00000000-0006-0000-16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600-000004000000}">
      <text>
        <r>
          <rPr>
            <b/>
            <sz val="9"/>
            <color indexed="81"/>
            <rFont val="Tahoma"/>
            <family val="2"/>
          </rPr>
          <t>These are the total number of minutes worked for this specific day.</t>
        </r>
      </text>
    </comment>
    <comment ref="E6" authorId="0" shapeId="0" xr:uid="{00000000-0006-0000-1600-000005000000}">
      <text>
        <r>
          <rPr>
            <b/>
            <sz val="9"/>
            <color indexed="81"/>
            <rFont val="Tahoma"/>
            <family val="2"/>
          </rPr>
          <t>If this cell is red AND 0.00, it needs you to input your FTE above and have completed your timetable inputs.</t>
        </r>
        <r>
          <rPr>
            <sz val="9"/>
            <color indexed="81"/>
            <rFont val="Tahoma"/>
            <family val="2"/>
          </rPr>
          <t xml:space="preserve">
</t>
        </r>
      </text>
    </comment>
    <comment ref="C7" authorId="0" shapeId="0" xr:uid="{00000000-0006-0000-16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6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6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6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6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700-000001000000}">
      <text>
        <r>
          <rPr>
            <b/>
            <sz val="14"/>
            <color indexed="81"/>
            <rFont val="Tahoma"/>
            <family val="2"/>
          </rPr>
          <t>Click on a cell below to move to the correct day.</t>
        </r>
      </text>
    </comment>
    <comment ref="D2" authorId="0" shapeId="0" xr:uid="{A83C8BAD-2984-4FE3-8D97-F4F7ED427D35}">
      <text>
        <r>
          <rPr>
            <b/>
            <sz val="14"/>
            <color indexed="81"/>
            <rFont val="Tahoma"/>
            <family val="2"/>
          </rPr>
          <t>ONLY change this cell IF your FTE changes mid-year.</t>
        </r>
        <r>
          <rPr>
            <sz val="9"/>
            <color indexed="81"/>
            <rFont val="Tahoma"/>
            <family val="2"/>
          </rPr>
          <t xml:space="preserve">
</t>
        </r>
      </text>
    </comment>
    <comment ref="H2" authorId="0" shapeId="0" xr:uid="{00000000-0006-0000-17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700-000004000000}">
      <text>
        <r>
          <rPr>
            <b/>
            <sz val="9"/>
            <color indexed="81"/>
            <rFont val="Tahoma"/>
            <family val="2"/>
          </rPr>
          <t>These are the total number of minutes worked for this specific day.</t>
        </r>
      </text>
    </comment>
    <comment ref="E6" authorId="0" shapeId="0" xr:uid="{00000000-0006-0000-1700-000005000000}">
      <text>
        <r>
          <rPr>
            <b/>
            <sz val="9"/>
            <color indexed="81"/>
            <rFont val="Tahoma"/>
            <family val="2"/>
          </rPr>
          <t>If this cell is red AND 0.00, it needs you to input your FTE above and have completed your timetable inputs.</t>
        </r>
        <r>
          <rPr>
            <sz val="9"/>
            <color indexed="81"/>
            <rFont val="Tahoma"/>
            <family val="2"/>
          </rPr>
          <t xml:space="preserve">
</t>
        </r>
      </text>
    </comment>
    <comment ref="C7" authorId="0" shapeId="0" xr:uid="{00000000-0006-0000-17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7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7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7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7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800-000001000000}">
      <text>
        <r>
          <rPr>
            <b/>
            <sz val="14"/>
            <color indexed="81"/>
            <rFont val="Tahoma"/>
            <family val="2"/>
          </rPr>
          <t>Click on a cell below to move to the correct day.</t>
        </r>
      </text>
    </comment>
    <comment ref="D2" authorId="0" shapeId="0" xr:uid="{76343331-A8D8-4153-8EC6-BAF7A9D5A37D}">
      <text>
        <r>
          <rPr>
            <b/>
            <sz val="14"/>
            <color indexed="81"/>
            <rFont val="Tahoma"/>
            <family val="2"/>
          </rPr>
          <t>ONLY change this cell IF your FTE changes mid-year.</t>
        </r>
        <r>
          <rPr>
            <sz val="9"/>
            <color indexed="81"/>
            <rFont val="Tahoma"/>
            <family val="2"/>
          </rPr>
          <t xml:space="preserve">
</t>
        </r>
      </text>
    </comment>
    <comment ref="H2" authorId="0" shapeId="0" xr:uid="{00000000-0006-0000-18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800-000004000000}">
      <text>
        <r>
          <rPr>
            <b/>
            <sz val="9"/>
            <color indexed="81"/>
            <rFont val="Tahoma"/>
            <family val="2"/>
          </rPr>
          <t>These are the total number of minutes worked for this specific day.</t>
        </r>
      </text>
    </comment>
    <comment ref="E6" authorId="0" shapeId="0" xr:uid="{00000000-0006-0000-1800-000005000000}">
      <text>
        <r>
          <rPr>
            <b/>
            <sz val="9"/>
            <color indexed="81"/>
            <rFont val="Tahoma"/>
            <family val="2"/>
          </rPr>
          <t>If this cell is red AND 0.00, it needs you to input your FTE above and have completed your timetable inputs.</t>
        </r>
        <r>
          <rPr>
            <sz val="9"/>
            <color indexed="81"/>
            <rFont val="Tahoma"/>
            <family val="2"/>
          </rPr>
          <t xml:space="preserve">
</t>
        </r>
      </text>
    </comment>
    <comment ref="C7" authorId="0" shapeId="0" xr:uid="{00000000-0006-0000-18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8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8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8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8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900-000001000000}">
      <text>
        <r>
          <rPr>
            <b/>
            <sz val="14"/>
            <color indexed="81"/>
            <rFont val="Tahoma"/>
            <family val="2"/>
          </rPr>
          <t>Click on a cell below to move to the correct day.</t>
        </r>
      </text>
    </comment>
    <comment ref="D2" authorId="0" shapeId="0" xr:uid="{1BD2CC1F-BF8E-416E-9127-A8DA60D0498A}">
      <text>
        <r>
          <rPr>
            <b/>
            <sz val="14"/>
            <color indexed="81"/>
            <rFont val="Tahoma"/>
            <family val="2"/>
          </rPr>
          <t>ONLY change this cell IF your FTE changes mid-year.</t>
        </r>
        <r>
          <rPr>
            <sz val="9"/>
            <color indexed="81"/>
            <rFont val="Tahoma"/>
            <family val="2"/>
          </rPr>
          <t xml:space="preserve">
</t>
        </r>
      </text>
    </comment>
    <comment ref="H2" authorId="0" shapeId="0" xr:uid="{00000000-0006-0000-19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900-000004000000}">
      <text>
        <r>
          <rPr>
            <b/>
            <sz val="9"/>
            <color indexed="81"/>
            <rFont val="Tahoma"/>
            <family val="2"/>
          </rPr>
          <t>These are the total number of minutes worked for this specific day.</t>
        </r>
      </text>
    </comment>
    <comment ref="E6" authorId="0" shapeId="0" xr:uid="{00000000-0006-0000-1900-000005000000}">
      <text>
        <r>
          <rPr>
            <b/>
            <sz val="9"/>
            <color indexed="81"/>
            <rFont val="Tahoma"/>
            <family val="2"/>
          </rPr>
          <t>If this cell is red AND 0.00, it needs you to input your FTE above and have completed your timetable inputs.</t>
        </r>
        <r>
          <rPr>
            <sz val="9"/>
            <color indexed="81"/>
            <rFont val="Tahoma"/>
            <family val="2"/>
          </rPr>
          <t xml:space="preserve">
</t>
        </r>
      </text>
    </comment>
    <comment ref="C7" authorId="0" shapeId="0" xr:uid="{00000000-0006-0000-19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9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9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9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9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A00-000001000000}">
      <text>
        <r>
          <rPr>
            <b/>
            <sz val="14"/>
            <color indexed="81"/>
            <rFont val="Tahoma"/>
            <family val="2"/>
          </rPr>
          <t>Click on a cell below to move to the correct day.</t>
        </r>
      </text>
    </comment>
    <comment ref="D2" authorId="0" shapeId="0" xr:uid="{5EF1FE86-DE4B-40EC-B177-C5B3556B081E}">
      <text>
        <r>
          <rPr>
            <b/>
            <sz val="14"/>
            <color indexed="81"/>
            <rFont val="Tahoma"/>
            <family val="2"/>
          </rPr>
          <t>ONLY change this cell IF your FTE changes mid-year.</t>
        </r>
        <r>
          <rPr>
            <sz val="9"/>
            <color indexed="81"/>
            <rFont val="Tahoma"/>
            <family val="2"/>
          </rPr>
          <t xml:space="preserve">
</t>
        </r>
      </text>
    </comment>
    <comment ref="H2" authorId="0" shapeId="0" xr:uid="{00000000-0006-0000-1A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A00-000004000000}">
      <text>
        <r>
          <rPr>
            <b/>
            <sz val="9"/>
            <color indexed="81"/>
            <rFont val="Tahoma"/>
            <family val="2"/>
          </rPr>
          <t>These are the total number of minutes worked for this specific day.</t>
        </r>
      </text>
    </comment>
    <comment ref="E6" authorId="0" shapeId="0" xr:uid="{00000000-0006-0000-1A00-000005000000}">
      <text>
        <r>
          <rPr>
            <b/>
            <sz val="9"/>
            <color indexed="81"/>
            <rFont val="Tahoma"/>
            <family val="2"/>
          </rPr>
          <t>If this cell is red AND 0.00, it needs you to input your FTE above and have completed your timetable inputs.</t>
        </r>
        <r>
          <rPr>
            <sz val="9"/>
            <color indexed="81"/>
            <rFont val="Tahoma"/>
            <family val="2"/>
          </rPr>
          <t xml:space="preserve">
</t>
        </r>
      </text>
    </comment>
    <comment ref="C7" authorId="0" shapeId="0" xr:uid="{00000000-0006-0000-1A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A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A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A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A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B00-000001000000}">
      <text>
        <r>
          <rPr>
            <b/>
            <sz val="14"/>
            <color indexed="81"/>
            <rFont val="Tahoma"/>
            <family val="2"/>
          </rPr>
          <t>Click on a cell below to move to the correct day.</t>
        </r>
      </text>
    </comment>
    <comment ref="D2" authorId="0" shapeId="0" xr:uid="{B6C5BFE9-8236-4C13-B697-5AE887D023BC}">
      <text>
        <r>
          <rPr>
            <b/>
            <sz val="14"/>
            <color indexed="81"/>
            <rFont val="Tahoma"/>
            <family val="2"/>
          </rPr>
          <t>ONLY change this cell IF your FTE changes mid-year.</t>
        </r>
        <r>
          <rPr>
            <sz val="9"/>
            <color indexed="81"/>
            <rFont val="Tahoma"/>
            <family val="2"/>
          </rPr>
          <t xml:space="preserve">
</t>
        </r>
      </text>
    </comment>
    <comment ref="H2" authorId="0" shapeId="0" xr:uid="{00000000-0006-0000-1B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B00-000004000000}">
      <text>
        <r>
          <rPr>
            <b/>
            <sz val="9"/>
            <color indexed="81"/>
            <rFont val="Tahoma"/>
            <family val="2"/>
          </rPr>
          <t>These are the total number of minutes worked for this specific day.</t>
        </r>
      </text>
    </comment>
    <comment ref="E6" authorId="0" shapeId="0" xr:uid="{00000000-0006-0000-1B00-000005000000}">
      <text>
        <r>
          <rPr>
            <b/>
            <sz val="9"/>
            <color indexed="81"/>
            <rFont val="Tahoma"/>
            <family val="2"/>
          </rPr>
          <t>If this cell is red AND 0.00, it needs you to input your FTE above and have completed your timetable inputs.</t>
        </r>
        <r>
          <rPr>
            <sz val="9"/>
            <color indexed="81"/>
            <rFont val="Tahoma"/>
            <family val="2"/>
          </rPr>
          <t xml:space="preserve">
</t>
        </r>
      </text>
    </comment>
    <comment ref="C7" authorId="0" shapeId="0" xr:uid="{00000000-0006-0000-1B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B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B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B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B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C00-000001000000}">
      <text>
        <r>
          <rPr>
            <b/>
            <sz val="14"/>
            <color indexed="81"/>
            <rFont val="Tahoma"/>
            <family val="2"/>
          </rPr>
          <t>Click on a cell below to move to the correct day.</t>
        </r>
      </text>
    </comment>
    <comment ref="D2" authorId="0" shapeId="0" xr:uid="{6C0F685A-9A4D-4BA5-8576-183FD05D8C4F}">
      <text>
        <r>
          <rPr>
            <b/>
            <sz val="14"/>
            <color indexed="81"/>
            <rFont val="Tahoma"/>
            <family val="2"/>
          </rPr>
          <t>ONLY change this cell IF your FTE changes mid-year.</t>
        </r>
        <r>
          <rPr>
            <sz val="9"/>
            <color indexed="81"/>
            <rFont val="Tahoma"/>
            <family val="2"/>
          </rPr>
          <t xml:space="preserve">
</t>
        </r>
      </text>
    </comment>
    <comment ref="H2" authorId="0" shapeId="0" xr:uid="{00000000-0006-0000-1C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C00-000004000000}">
      <text>
        <r>
          <rPr>
            <b/>
            <sz val="9"/>
            <color indexed="81"/>
            <rFont val="Tahoma"/>
            <family val="2"/>
          </rPr>
          <t>These are the total number of minutes worked for this specific day.</t>
        </r>
      </text>
    </comment>
    <comment ref="E6" authorId="0" shapeId="0" xr:uid="{00000000-0006-0000-1C00-000005000000}">
      <text>
        <r>
          <rPr>
            <b/>
            <sz val="9"/>
            <color indexed="81"/>
            <rFont val="Tahoma"/>
            <family val="2"/>
          </rPr>
          <t>If this cell is red AND 0.00, it needs you to input your FTE above and have completed your timetable inputs.</t>
        </r>
        <r>
          <rPr>
            <sz val="9"/>
            <color indexed="81"/>
            <rFont val="Tahoma"/>
            <family val="2"/>
          </rPr>
          <t xml:space="preserve">
</t>
        </r>
      </text>
    </comment>
    <comment ref="C7" authorId="0" shapeId="0" xr:uid="{00000000-0006-0000-1C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C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C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C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C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C3" authorId="0" shapeId="0" xr:uid="{00000000-0006-0000-0100-000001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100-000002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100-000003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100-000004000000}">
      <text>
        <r>
          <rPr>
            <sz val="11"/>
            <color rgb="FF000000"/>
            <rFont val="Tahoma"/>
            <family val="2"/>
          </rPr>
          <t xml:space="preserve">If any of the blocks below are </t>
        </r>
        <r>
          <rPr>
            <b/>
            <sz val="11"/>
            <color rgb="FF000000"/>
            <rFont val="Tahoma"/>
            <family val="2"/>
          </rPr>
          <t>Assigned Preps</t>
        </r>
        <r>
          <rPr>
            <sz val="11"/>
            <color rgb="FF000000"/>
            <rFont val="Tahoma"/>
            <family val="2"/>
          </rPr>
          <t>, place the number of minutes you see in the "</t>
        </r>
        <r>
          <rPr>
            <b/>
            <sz val="11"/>
            <color rgb="FF000000"/>
            <rFont val="Tahoma"/>
            <family val="2"/>
          </rPr>
          <t>Total Minutes</t>
        </r>
        <r>
          <rPr>
            <sz val="11"/>
            <color rgb="FF000000"/>
            <rFont val="Tahoma"/>
            <family val="2"/>
          </rPr>
          <t>" cell in the empty cell.</t>
        </r>
      </text>
    </comment>
    <comment ref="H3" authorId="0" shapeId="0" xr:uid="{00000000-0006-0000-0100-000005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2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200-000002000000}">
      <text>
        <r>
          <rPr>
            <b/>
            <sz val="11"/>
            <color rgb="FF000000"/>
            <rFont val="Tahoma"/>
            <family val="2"/>
          </rPr>
          <t>Type in the START time for each of the blocks below.</t>
        </r>
        <r>
          <rPr>
            <sz val="9"/>
            <color rgb="FF000000"/>
            <rFont val="Tahoma"/>
            <family val="2"/>
          </rPr>
          <t xml:space="preserve">
</t>
        </r>
      </text>
    </comment>
    <comment ref="D3" authorId="0" shapeId="0" xr:uid="{00000000-0006-0000-02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2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2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2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3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3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3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3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3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3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F14" authorId="0" shapeId="0" xr:uid="{00000000-0006-0000-0300-000007000000}">
      <text>
        <r>
          <rPr>
            <b/>
            <sz val="9"/>
            <color indexed="81"/>
            <rFont val="Tahoma"/>
            <family val="2"/>
          </rPr>
          <t>Sean Brown:</t>
        </r>
        <r>
          <rPr>
            <sz val="9"/>
            <color indexed="81"/>
            <rFont val="Tahoma"/>
            <family val="2"/>
          </rPr>
          <t xml:space="preserve">
</t>
        </r>
        <r>
          <rPr>
            <sz val="12"/>
            <color indexed="81"/>
            <rFont val="Tahoma"/>
            <family val="2"/>
          </rPr>
          <t>This 35 min represents the flex time from the beginning of each week.</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4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4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4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4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4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4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5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5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5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5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5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5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6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6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6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6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6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6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00000000-0006-0000-0600-00000700000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00000000-0006-0000-0600-000008000000}">
      <text>
        <r>
          <rPr>
            <b/>
            <u/>
            <sz val="9"/>
            <color indexed="81"/>
            <rFont val="Tahoma"/>
            <family val="2"/>
          </rPr>
          <t>Supervision Tip:</t>
        </r>
        <r>
          <rPr>
            <b/>
            <sz val="9"/>
            <color indexed="81"/>
            <rFont val="Tahoma"/>
            <family val="2"/>
          </rPr>
          <t xml:space="preserve"> Enter the time your assigned supervision ends.</t>
        </r>
      </text>
    </comment>
    <comment ref="C5" authorId="0" shapeId="0" xr:uid="{00000000-0006-0000-0600-000009000000}">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00000000-0006-0000-0600-00000A000000}">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sharedStrings.xml><?xml version="1.0" encoding="utf-8"?>
<sst xmlns="http://schemas.openxmlformats.org/spreadsheetml/2006/main" count="1254" uniqueCount="235">
  <si>
    <t xml:space="preserve"> </t>
  </si>
  <si>
    <t>Start Time</t>
  </si>
  <si>
    <t>End Time</t>
  </si>
  <si>
    <t>Block/Transition/Break</t>
  </si>
  <si>
    <t>Block 1</t>
  </si>
  <si>
    <t>Block 2</t>
  </si>
  <si>
    <t>Block 3</t>
  </si>
  <si>
    <t>Transition/Break</t>
  </si>
  <si>
    <t>Block 6</t>
  </si>
  <si>
    <t>Lunch Supervision</t>
  </si>
  <si>
    <t>Block 7</t>
  </si>
  <si>
    <t>Block 8</t>
  </si>
  <si>
    <t>Block 9</t>
  </si>
  <si>
    <t>Block 10</t>
  </si>
  <si>
    <t>After School Supervision</t>
  </si>
  <si>
    <t>PM Recess Supervision</t>
  </si>
  <si>
    <t>Total Minutes</t>
  </si>
  <si>
    <t>Lunch Recess Supervision</t>
  </si>
  <si>
    <t>Minutes</t>
  </si>
  <si>
    <t>DAY</t>
  </si>
  <si>
    <t>Instructional Minutes</t>
  </si>
  <si>
    <t>Date(s)</t>
  </si>
  <si>
    <t>School Name:</t>
  </si>
  <si>
    <t>FTE</t>
  </si>
  <si>
    <t>Teacher Details:</t>
  </si>
  <si>
    <r>
      <t xml:space="preserve">Assignable Time Calculation Sheet - </t>
    </r>
    <r>
      <rPr>
        <b/>
        <sz val="24"/>
        <color theme="4"/>
        <rFont val="Tahoma"/>
        <family val="2"/>
        <scheme val="major"/>
      </rPr>
      <t>AUGUST</t>
    </r>
  </si>
  <si>
    <t>Total Assignable Hours Hours REMAINING</t>
  </si>
  <si>
    <r>
      <t xml:space="preserve">Assignable Time Calculation Sheet - </t>
    </r>
    <r>
      <rPr>
        <b/>
        <sz val="24"/>
        <color theme="4"/>
        <rFont val="Tahoma"/>
        <family val="2"/>
        <scheme val="major"/>
      </rPr>
      <t>SEPTEMBER</t>
    </r>
  </si>
  <si>
    <t>September</t>
  </si>
  <si>
    <t>October</t>
  </si>
  <si>
    <t>November</t>
  </si>
  <si>
    <t>December</t>
  </si>
  <si>
    <t>January</t>
  </si>
  <si>
    <t>February</t>
  </si>
  <si>
    <t>March</t>
  </si>
  <si>
    <t>April</t>
  </si>
  <si>
    <t>May</t>
  </si>
  <si>
    <t>June</t>
  </si>
  <si>
    <t>August</t>
  </si>
  <si>
    <t>Today's Instructional Time</t>
  </si>
  <si>
    <t>Today's Assignable Time</t>
  </si>
  <si>
    <t>SELF CALCULATING</t>
  </si>
  <si>
    <t>Annualized Instructional Time</t>
  </si>
  <si>
    <t>Annualized Assignable Time</t>
  </si>
  <si>
    <t>Time Before School (mins)</t>
  </si>
  <si>
    <t>Other Assigned Duties (mins)</t>
  </si>
  <si>
    <t>Time After School     (mins)</t>
  </si>
  <si>
    <t>Assigned Minutes</t>
  </si>
  <si>
    <t>Total Instructional</t>
  </si>
  <si>
    <t>Total Assignable</t>
  </si>
  <si>
    <t>Today's Total Time</t>
  </si>
  <si>
    <t>Note For Other Assigned Duties</t>
  </si>
  <si>
    <t>Total Assigned Time Worked (MINs)</t>
  </si>
  <si>
    <t>Total Assigned Time Worked (HRs)</t>
  </si>
  <si>
    <t>Total Additional Assignable Hours Hours to Date</t>
  </si>
  <si>
    <t>MINS</t>
  </si>
  <si>
    <t>HRS</t>
  </si>
  <si>
    <t>Click on the cell below to move to a month to add any Other Assignable Time.</t>
  </si>
  <si>
    <t>Warning Bell</t>
  </si>
  <si>
    <t>Total Assignable Minutes</t>
  </si>
  <si>
    <r>
      <t xml:space="preserve">Assignable Time Calculation Sheet - </t>
    </r>
    <r>
      <rPr>
        <b/>
        <sz val="24"/>
        <color theme="4"/>
        <rFont val="Tahoma"/>
        <family val="2"/>
        <scheme val="major"/>
      </rPr>
      <t>OCTOBER</t>
    </r>
  </si>
  <si>
    <r>
      <t xml:space="preserve">Assignable Time Calculation Sheet - </t>
    </r>
    <r>
      <rPr>
        <b/>
        <sz val="24"/>
        <color theme="4"/>
        <rFont val="Tahoma"/>
        <family val="2"/>
        <scheme val="major"/>
      </rPr>
      <t>NOVEMBER</t>
    </r>
  </si>
  <si>
    <r>
      <t xml:space="preserve">Assignable Time Calculation Sheet - </t>
    </r>
    <r>
      <rPr>
        <b/>
        <sz val="24"/>
        <color theme="4"/>
        <rFont val="Tahoma"/>
        <family val="2"/>
        <scheme val="major"/>
      </rPr>
      <t>DECEMBER</t>
    </r>
  </si>
  <si>
    <r>
      <t xml:space="preserve">Assignable Time Calculation Sheet - </t>
    </r>
    <r>
      <rPr>
        <b/>
        <sz val="24"/>
        <color theme="4"/>
        <rFont val="Tahoma"/>
        <family val="2"/>
        <scheme val="major"/>
      </rPr>
      <t>JANUARY</t>
    </r>
  </si>
  <si>
    <r>
      <t xml:space="preserve">Assignable Time Calculation Sheet - </t>
    </r>
    <r>
      <rPr>
        <b/>
        <sz val="24"/>
        <color theme="4"/>
        <rFont val="Tahoma"/>
        <family val="2"/>
        <scheme val="major"/>
      </rPr>
      <t>FEBRUARY</t>
    </r>
  </si>
  <si>
    <r>
      <t xml:space="preserve">Assignable Time Calculation Sheet - </t>
    </r>
    <r>
      <rPr>
        <b/>
        <sz val="24"/>
        <color theme="4"/>
        <rFont val="Tahoma"/>
        <family val="2"/>
        <scheme val="major"/>
      </rPr>
      <t>MARCH</t>
    </r>
  </si>
  <si>
    <r>
      <t xml:space="preserve">Assignable Time Calculation Sheet - </t>
    </r>
    <r>
      <rPr>
        <b/>
        <sz val="24"/>
        <color theme="4"/>
        <rFont val="Tahoma"/>
        <family val="2"/>
        <scheme val="major"/>
      </rPr>
      <t>APRIL</t>
    </r>
  </si>
  <si>
    <r>
      <t xml:space="preserve">Assignable Time Calculation Sheet - </t>
    </r>
    <r>
      <rPr>
        <b/>
        <sz val="24"/>
        <color theme="4"/>
        <rFont val="Tahoma"/>
        <family val="2"/>
        <scheme val="major"/>
      </rPr>
      <t>MAY</t>
    </r>
  </si>
  <si>
    <r>
      <t xml:space="preserve">Assignable Time Calculation Sheet - </t>
    </r>
    <r>
      <rPr>
        <b/>
        <sz val="24"/>
        <color theme="4"/>
        <rFont val="Tahoma"/>
        <family val="2"/>
        <scheme val="major"/>
      </rPr>
      <t>JUNE</t>
    </r>
  </si>
  <si>
    <t>Average FTE</t>
  </si>
  <si>
    <t>MY Total Possible Assignable Hours</t>
  </si>
  <si>
    <t>AM Supervision</t>
  </si>
  <si>
    <t>Recess Supervision</t>
  </si>
  <si>
    <t>Block 5</t>
  </si>
  <si>
    <t>LABOUR DAY</t>
  </si>
  <si>
    <t>THANKSGIVING</t>
  </si>
  <si>
    <t>MON | Day 1 - Sem 1</t>
  </si>
  <si>
    <t>TUE | Day 2 - Sem 1</t>
  </si>
  <si>
    <t>WED | Day 3 - Sem 1</t>
  </si>
  <si>
    <t>THU | Day 4 - Sem 1</t>
  </si>
  <si>
    <t>FRI | Day 5 - Sem 1</t>
  </si>
  <si>
    <t>Day 6 - Sem 1</t>
  </si>
  <si>
    <t>Early Out 1 - Sem 1</t>
  </si>
  <si>
    <t>Early Out 2 - Sem 1</t>
  </si>
  <si>
    <t>MON | Day 1 - Sem 2</t>
  </si>
  <si>
    <t>TUE | Day 2 - Sem 2</t>
  </si>
  <si>
    <t>WED | Day 3 - Sem 2</t>
  </si>
  <si>
    <t>THU | Day 4 - Sem 2</t>
  </si>
  <si>
    <t>FRI | Day 5 - Sem 2</t>
  </si>
  <si>
    <t>Day 6 - Sem 2</t>
  </si>
  <si>
    <t>Early Out 1 - Sem 2</t>
  </si>
  <si>
    <t>Early Out 2 - Sem 2</t>
  </si>
  <si>
    <t>TUESDAY | DAY 2 - Sem 1</t>
  </si>
  <si>
    <t>WEDNESDAY | DAY 3 - Sem 1</t>
  </si>
  <si>
    <t>THURSDAY  |  DAY 4 - Sem 1</t>
  </si>
  <si>
    <t>FRIDAY  |  DAY 5 - Sem 1</t>
  </si>
  <si>
    <t>DAY 6 - Sem 1</t>
  </si>
  <si>
    <t>MONDAY | DAY 1 - Sem 2</t>
  </si>
  <si>
    <t>MONDAY | DAY 1 - Sem 1</t>
  </si>
  <si>
    <t>TUESDAY | DAY 2 - Sem 2</t>
  </si>
  <si>
    <t>WEDNESDAY | DAY 3 - Sem 2</t>
  </si>
  <si>
    <t>THURSDAY  |  DAY 4 - Sem 2</t>
  </si>
  <si>
    <t>FRIDAY  |  DAY 5 - Sem 2</t>
  </si>
  <si>
    <t>DAY 6 - Sem 2</t>
  </si>
  <si>
    <t>Total Annualized Instructional Time - Sem 1</t>
  </si>
  <si>
    <t>Total Annualized Instructional Time - Sem 2</t>
  </si>
  <si>
    <t>Total Annualized Assignable Time - Sem 2</t>
  </si>
  <si>
    <t>Total Annualized Assignable Time - Sem 1</t>
  </si>
  <si>
    <t>Place your pointer here for instructions.</t>
  </si>
  <si>
    <t>PREP      Minutes</t>
  </si>
  <si>
    <t>Annualized Instructional Minutes</t>
  </si>
  <si>
    <t>Annualized Assignable Minutes</t>
  </si>
  <si>
    <t>Total Additional Instructional Time (Mins)</t>
  </si>
  <si>
    <t>Total Additional Instructional Hours for this Month</t>
  </si>
  <si>
    <t>Additional Instructional Time Assigned (mins)</t>
  </si>
  <si>
    <t>TOTAL Additional Instructional Time ----------&gt;</t>
  </si>
  <si>
    <t>Number of Occurrences For Day</t>
  </si>
  <si>
    <t>Total Assignable            Time</t>
  </si>
  <si>
    <t>TOTAL</t>
  </si>
  <si>
    <t>Grand</t>
  </si>
  <si>
    <t>Semester 2</t>
  </si>
  <si>
    <t>Semester 1</t>
  </si>
  <si>
    <t>Prep Time that was Assigned (not as instructional) (mins)</t>
  </si>
  <si>
    <r>
      <t xml:space="preserve">Assignable Time Calculation Sheet - </t>
    </r>
    <r>
      <rPr>
        <b/>
        <sz val="24"/>
        <color theme="4"/>
        <rFont val="Tahoma"/>
        <family val="2"/>
        <scheme val="major"/>
      </rPr>
      <t>JULY</t>
    </r>
  </si>
  <si>
    <t>July</t>
  </si>
  <si>
    <t>Total Assignable Hours for this Month (not incl. added instruc.)</t>
  </si>
  <si>
    <t>TOTAL Instructional Time (HRs) -------&gt;</t>
  </si>
  <si>
    <t>Total Annual Assignable Hours Remaining at Month End</t>
  </si>
  <si>
    <t>MY Total Possible Assignable Hours Remaining</t>
  </si>
  <si>
    <t>Total Annualized Assignable Time Remaining</t>
  </si>
  <si>
    <t>Total Annualized Assigned Time     (In the Timetable)</t>
  </si>
  <si>
    <t>Total Other Assigned Hours (In the Months)</t>
  </si>
  <si>
    <t>Block 4</t>
  </si>
  <si>
    <r>
      <t>Place your pointer here for</t>
    </r>
    <r>
      <rPr>
        <b/>
        <u/>
        <sz val="12"/>
        <color theme="1" tint="0.34998626667073579"/>
        <rFont val="Verdana"/>
        <family val="2"/>
        <scheme val="minor"/>
      </rPr>
      <t xml:space="preserve"> tips and information</t>
    </r>
    <r>
      <rPr>
        <b/>
        <sz val="12"/>
        <color theme="1" tint="0.34998626667073579"/>
        <rFont val="Verdana"/>
        <family val="2"/>
        <scheme val="minor"/>
      </rPr>
      <t>.</t>
    </r>
  </si>
  <si>
    <r>
      <t xml:space="preserve">Place your pointer here for </t>
    </r>
    <r>
      <rPr>
        <b/>
        <u/>
        <sz val="12"/>
        <color theme="1" tint="0.34998626667073579"/>
        <rFont val="Verdana"/>
        <family val="2"/>
        <scheme val="minor"/>
      </rPr>
      <t>step by step instructions</t>
    </r>
    <r>
      <rPr>
        <b/>
        <sz val="12"/>
        <color theme="1" tint="0.34998626667073579"/>
        <rFont val="Verdana"/>
        <family val="2"/>
        <scheme val="minor"/>
      </rPr>
      <t>.</t>
    </r>
  </si>
  <si>
    <t>Typical FT Teacher Assignable Hours</t>
  </si>
  <si>
    <t>Family Day</t>
  </si>
  <si>
    <t>Good Friday</t>
  </si>
  <si>
    <t>Easter Monday</t>
  </si>
  <si>
    <t>Canada Day</t>
  </si>
  <si>
    <t>Instructional / Assignable Time</t>
  </si>
  <si>
    <t>Teacher Name:</t>
  </si>
  <si>
    <t>Type your name here.</t>
  </si>
  <si>
    <t>Typical Teacher Total Assignable Time:</t>
  </si>
  <si>
    <t>School:</t>
  </si>
  <si>
    <t>Type your school here.</t>
  </si>
  <si>
    <t>MY FTE:</t>
  </si>
  <si>
    <t>FYI</t>
  </si>
  <si>
    <t>User Input</t>
  </si>
  <si>
    <t>Calculated Cell</t>
  </si>
  <si>
    <t>Hours of Work Summary - Brief</t>
  </si>
  <si>
    <t>Total Minutes for the Day (calculated)</t>
  </si>
  <si>
    <t>You will need:
- Your timetable, with bell schedule;
- Calendar (school and division);
- List of your activities (school assigned); and
- Joint Interpretation Bulletin No 1 (for what is and is not defined as assignable time).</t>
  </si>
  <si>
    <t>How many of each day do you have? (instructional days ONLY)</t>
  </si>
  <si>
    <t># of Operational Days       (Open/Closing, PD, Convention, Faith Dev, etc.)</t>
  </si>
  <si>
    <t>Total Additional Assigned Minutes (Extra supervision, Meet the teacher, etc.)</t>
  </si>
  <si>
    <t>Total Instructional Minutes</t>
  </si>
  <si>
    <t>Total Other Assigned Minutes</t>
  </si>
  <si>
    <r>
      <t>My FTE (based on</t>
    </r>
    <r>
      <rPr>
        <b/>
        <u/>
        <sz val="11"/>
        <color theme="1" tint="0.34998626667073579"/>
        <rFont val="Verdana"/>
        <family val="2"/>
        <scheme val="minor"/>
      </rPr>
      <t xml:space="preserve"> Assignable Time</t>
    </r>
    <r>
      <rPr>
        <b/>
        <sz val="11"/>
        <color theme="1" tint="0.34998626667073579"/>
        <rFont val="Verdana"/>
        <family val="2"/>
        <scheme val="minor"/>
      </rPr>
      <t>)</t>
    </r>
  </si>
  <si>
    <t>Typical Teacher Assigned Time</t>
  </si>
  <si>
    <t>MY Max Instructional Time</t>
  </si>
  <si>
    <t>S1 - Day 2 - Tuesday</t>
  </si>
  <si>
    <t>S1 - Day 1 - Monday</t>
  </si>
  <si>
    <t>S1 - Day 3 - Wednesday</t>
  </si>
  <si>
    <t>S1 - Day 4 - Thursday</t>
  </si>
  <si>
    <t>S1 - Day 5 - Friday</t>
  </si>
  <si>
    <t>S1 - Day 6</t>
  </si>
  <si>
    <t>S1 - Early Out 1</t>
  </si>
  <si>
    <t>S1 - Early Out 2</t>
  </si>
  <si>
    <t>S2 - Day 1 - Monday</t>
  </si>
  <si>
    <t>S2 - Day 2 - Tuesday</t>
  </si>
  <si>
    <t>S2 - Day 3 - Wednesday</t>
  </si>
  <si>
    <t>S2 - Day 4 - Thursday</t>
  </si>
  <si>
    <t>S2 - Day 5 - Friday</t>
  </si>
  <si>
    <t>S2 - Day 6</t>
  </si>
  <si>
    <t>S2 - Early Out 1</t>
  </si>
  <si>
    <t>S2 - Early Out 2</t>
  </si>
  <si>
    <t>Volunteering Definition</t>
  </si>
  <si>
    <t>Assignable Time Definition</t>
  </si>
  <si>
    <t>Instructional Time Definition</t>
  </si>
  <si>
    <t>Calculating Part-Time FTE</t>
  </si>
  <si>
    <t>Typical FT Teacher Assignable HRS</t>
  </si>
  <si>
    <t>Total Other Assignable Minutes</t>
  </si>
  <si>
    <t>Hours of Work Summary</t>
  </si>
  <si>
    <t xml:space="preserve"> DETAILED</t>
  </si>
  <si>
    <r>
      <t xml:space="preserve">Mouse over the </t>
    </r>
    <r>
      <rPr>
        <b/>
        <sz val="10"/>
        <color rgb="FFFF0000"/>
        <rFont val="Tahoma"/>
        <family val="2"/>
        <scheme val="major"/>
      </rPr>
      <t>RED</t>
    </r>
    <r>
      <rPr>
        <b/>
        <sz val="10"/>
        <color theme="1" tint="0.34998626667073579"/>
        <rFont val="Tahoma"/>
        <family val="2"/>
        <scheme val="major"/>
      </rPr>
      <t xml:space="preserve"> triangles for important comments.</t>
    </r>
  </si>
  <si>
    <t>MY Max Assignable Time (less Instruction)</t>
  </si>
  <si>
    <t>Length of Operational Day in Minutes (in min)</t>
  </si>
  <si>
    <t>TOTAL INST HOURS</t>
  </si>
  <si>
    <t>TOTAL OTHER ASSIGN HOURS</t>
  </si>
  <si>
    <t>Current Total Assignable Hours</t>
  </si>
  <si>
    <t>Total Hours Remaining</t>
  </si>
  <si>
    <t>Total Typical Assignable</t>
  </si>
  <si>
    <t>MY TOTAL ASSIGNABLE</t>
  </si>
  <si>
    <t xml:space="preserve">      Please click on the red triangles for instructions.</t>
  </si>
  <si>
    <t>S1 - Extra Day 1</t>
  </si>
  <si>
    <t>S1 - Extra Day 2</t>
  </si>
  <si>
    <t>S1 - Extra Day 3</t>
  </si>
  <si>
    <t>S1 - Extra Day 4</t>
  </si>
  <si>
    <t>S2 - Extra Day 1</t>
  </si>
  <si>
    <t>S2 - Extra Day 2</t>
  </si>
  <si>
    <t>S2 - Extra Day 3</t>
  </si>
  <si>
    <t>S2 - Extra Day 4</t>
  </si>
  <si>
    <t>S1 - Extra Day A</t>
  </si>
  <si>
    <t>S1 - Extra Day B</t>
  </si>
  <si>
    <t>S1 - Extra Day C</t>
  </si>
  <si>
    <t>S1 - Extra Day D</t>
  </si>
  <si>
    <t>S2 - Extra Day A</t>
  </si>
  <si>
    <t>S2 - Extra Day B</t>
  </si>
  <si>
    <t>S2 - Extra Day C</t>
  </si>
  <si>
    <t>S2 - Extra Day D</t>
  </si>
  <si>
    <t>Extra Day A - Sem 1</t>
  </si>
  <si>
    <t>Extra Day C - Sem 1</t>
  </si>
  <si>
    <t>Extra Day B - Sem 1</t>
  </si>
  <si>
    <t>Extra Day D - Sem 1</t>
  </si>
  <si>
    <t>Extra Day A - Sem 2</t>
  </si>
  <si>
    <t>Extra Day B - Sem 2</t>
  </si>
  <si>
    <t>Extra Day C - Sem 2</t>
  </si>
  <si>
    <t>Extra Day D - Sem 2</t>
  </si>
  <si>
    <t>Extra Day D-S2</t>
  </si>
  <si>
    <t>Extra Day C-S1</t>
  </si>
  <si>
    <t>Extra Day B-S1</t>
  </si>
  <si>
    <t>Extra Day A-S1</t>
  </si>
  <si>
    <t>Extra Day C-S2</t>
  </si>
  <si>
    <t>Extra Day B-S2</t>
  </si>
  <si>
    <t>Extra Day A-S2</t>
  </si>
  <si>
    <t>Assignable Hours Remaining</t>
  </si>
  <si>
    <t>Victoria Day</t>
  </si>
  <si>
    <t>Max Instructional Time</t>
  </si>
  <si>
    <t>Max Assignable Time</t>
  </si>
  <si>
    <t>Total Additional Assign Time Remaining</t>
  </si>
  <si>
    <t>INSTRUCTIONAL TIME (in min)</t>
  </si>
  <si>
    <t>OTHER ASSIGNED TIME (in min)</t>
  </si>
  <si>
    <t>REMAINING INST HOURS</t>
  </si>
  <si>
    <t>REMAINING ASSIGN HOURS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</si>
</sst>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409]h:mm\ AM/PM;@"/>
    <numFmt numFmtId="165" formatCode="m/d/yy;@"/>
    <numFmt numFmtId="166" formatCode="[&lt;=9999999]###\-####;\(###\)\ ###\-####"/>
    <numFmt numFmtId="167" formatCode="0.000"/>
    <numFmt numFmtId="168" formatCode="ddd/yyyy/mm/dd"/>
    <numFmt numFmtId="169" formatCode="#,##0.00_ ;\-#,##0.00\ "/>
    <numFmt numFmtId="170" formatCode="#,##0.0000"/>
    <numFmt numFmtId="171" formatCode="#,##0.0_ ;\-#,##0.0\ "/>
  </numFmts>
  <fonts count="111" x14ac:knownFonts="1">
    <font>
      <sz val="10"/>
      <color theme="1" tint="0.34998626667073579"/>
      <name val="Verdana"/>
      <family val="2"/>
      <scheme val="minor"/>
    </font>
    <font>
      <sz val="11"/>
      <color theme="1"/>
      <name val="Verdana"/>
      <family val="2"/>
      <scheme val="minor"/>
    </font>
    <font>
      <sz val="12"/>
      <color theme="1"/>
      <name val="Verdana"/>
      <family val="2"/>
      <scheme val="minor"/>
    </font>
    <font>
      <sz val="11"/>
      <color theme="1"/>
      <name val="Verdana"/>
      <family val="2"/>
      <scheme val="minor"/>
    </font>
    <font>
      <sz val="12"/>
      <color theme="1" tint="0.34998626667073579"/>
      <name val="Verdana"/>
      <family val="2"/>
      <scheme val="minor"/>
    </font>
    <font>
      <sz val="9"/>
      <color indexed="81"/>
      <name val="Tahoma"/>
      <family val="2"/>
    </font>
    <font>
      <b/>
      <sz val="9"/>
      <color indexed="81"/>
      <name val="Tahoma"/>
      <family val="2"/>
    </font>
    <font>
      <sz val="12"/>
      <color theme="0"/>
      <name val="Verdana"/>
      <family val="2"/>
      <scheme val="minor"/>
    </font>
    <font>
      <b/>
      <sz val="30"/>
      <color theme="1" tint="0.34998626667073579"/>
      <name val="Tahoma"/>
      <family val="2"/>
      <scheme val="major"/>
    </font>
    <font>
      <b/>
      <sz val="18"/>
      <color theme="1" tint="0.34998626667073579"/>
      <name val="Tahoma"/>
      <family val="2"/>
      <scheme val="major"/>
    </font>
    <font>
      <b/>
      <u/>
      <sz val="9"/>
      <color indexed="81"/>
      <name val="Tahoma"/>
      <family val="2"/>
    </font>
    <font>
      <b/>
      <sz val="18"/>
      <color theme="1" tint="0.34998626667073579"/>
      <name val="Verdana"/>
      <family val="2"/>
      <scheme val="minor"/>
    </font>
    <font>
      <b/>
      <sz val="12"/>
      <color theme="1" tint="0.34998626667073579"/>
      <name val="Verdana"/>
      <family val="2"/>
      <scheme val="minor"/>
    </font>
    <font>
      <b/>
      <sz val="12"/>
      <color theme="0"/>
      <name val="Verdana"/>
      <family val="2"/>
      <scheme val="minor"/>
    </font>
    <font>
      <u/>
      <sz val="10"/>
      <color theme="10"/>
      <name val="Verdana"/>
      <family val="2"/>
      <scheme val="minor"/>
    </font>
    <font>
      <sz val="12"/>
      <color theme="1"/>
      <name val="Verdana"/>
      <family val="2"/>
      <scheme val="minor"/>
    </font>
    <font>
      <sz val="20"/>
      <color theme="4"/>
      <name val="Verdana"/>
      <family val="2"/>
      <scheme val="minor"/>
    </font>
    <font>
      <sz val="12"/>
      <color theme="4"/>
      <name val="Tahoma"/>
      <family val="2"/>
      <scheme val="major"/>
    </font>
    <font>
      <b/>
      <sz val="12"/>
      <color theme="1"/>
      <name val="Verdana"/>
      <family val="2"/>
      <scheme val="minor"/>
    </font>
    <font>
      <sz val="24"/>
      <color theme="4"/>
      <name val="Tahoma"/>
      <family val="2"/>
      <scheme val="major"/>
    </font>
    <font>
      <b/>
      <sz val="24"/>
      <color theme="4"/>
      <name val="Tahoma"/>
      <family val="2"/>
      <scheme val="major"/>
    </font>
    <font>
      <b/>
      <sz val="16"/>
      <color theme="1" tint="0.34998626667073579"/>
      <name val="Verdana"/>
      <family val="2"/>
      <scheme val="minor"/>
    </font>
    <font>
      <b/>
      <sz val="12"/>
      <name val="Tahoma"/>
      <family val="2"/>
      <scheme val="major"/>
    </font>
    <font>
      <b/>
      <sz val="28"/>
      <color theme="1" tint="0.34998626667073579"/>
      <name val="Tahoma"/>
      <family val="2"/>
      <scheme val="major"/>
    </font>
    <font>
      <b/>
      <sz val="12"/>
      <color theme="1"/>
      <name val="Tahoma"/>
      <family val="2"/>
      <scheme val="major"/>
    </font>
    <font>
      <sz val="12"/>
      <color indexed="81"/>
      <name val="Tahoma"/>
      <family val="2"/>
    </font>
    <font>
      <b/>
      <sz val="12"/>
      <color indexed="81"/>
      <name val="Tahoma"/>
      <family val="2"/>
    </font>
    <font>
      <b/>
      <sz val="11"/>
      <color indexed="81"/>
      <name val="Tahoma"/>
      <family val="2"/>
    </font>
    <font>
      <sz val="11"/>
      <color indexed="81"/>
      <name val="Tahoma"/>
      <family val="2"/>
    </font>
    <font>
      <b/>
      <i/>
      <sz val="12"/>
      <color theme="1" tint="0.34998626667073579"/>
      <name val="Verdana"/>
      <family val="2"/>
      <scheme val="minor"/>
    </font>
    <font>
      <b/>
      <i/>
      <u/>
      <sz val="11"/>
      <color indexed="81"/>
      <name val="Tahoma"/>
      <family val="2"/>
    </font>
    <font>
      <b/>
      <u/>
      <sz val="11"/>
      <color indexed="81"/>
      <name val="Tahoma"/>
      <family val="2"/>
    </font>
    <font>
      <u/>
      <sz val="14"/>
      <color theme="10"/>
      <name val="Verdana"/>
      <family val="2"/>
      <scheme val="minor"/>
    </font>
    <font>
      <b/>
      <sz val="14"/>
      <color theme="0"/>
      <name val="Verdana"/>
      <family val="2"/>
      <scheme val="minor"/>
    </font>
    <font>
      <sz val="14"/>
      <name val="Verdana"/>
      <family val="2"/>
      <scheme val="minor"/>
    </font>
    <font>
      <b/>
      <sz val="22"/>
      <color theme="0"/>
      <name val="Verdana"/>
      <family val="2"/>
      <scheme val="minor"/>
    </font>
    <font>
      <sz val="14"/>
      <color theme="1"/>
      <name val="Verdana"/>
      <family val="2"/>
      <scheme val="minor"/>
    </font>
    <font>
      <sz val="13"/>
      <color theme="1"/>
      <name val="Verdana"/>
      <family val="2"/>
      <scheme val="minor"/>
    </font>
    <font>
      <b/>
      <sz val="18"/>
      <name val="Tahoma"/>
      <family val="2"/>
      <scheme val="major"/>
    </font>
    <font>
      <b/>
      <i/>
      <sz val="14"/>
      <name val="Verdana"/>
      <family val="2"/>
      <scheme val="minor"/>
    </font>
    <font>
      <u/>
      <sz val="14"/>
      <name val="Verdana"/>
      <family val="2"/>
      <scheme val="minor"/>
    </font>
    <font>
      <b/>
      <i/>
      <sz val="14"/>
      <color theme="0"/>
      <name val="Verdana"/>
      <family val="2"/>
      <scheme val="minor"/>
    </font>
    <font>
      <b/>
      <sz val="28"/>
      <name val="Tahoma"/>
      <family val="2"/>
      <scheme val="major"/>
    </font>
    <font>
      <b/>
      <sz val="16"/>
      <color rgb="FFFFFF00"/>
      <name val="Verdana"/>
      <family val="2"/>
      <scheme val="minor"/>
    </font>
    <font>
      <b/>
      <sz val="25"/>
      <name val="Tahoma"/>
      <family val="2"/>
      <scheme val="major"/>
    </font>
    <font>
      <u/>
      <sz val="10"/>
      <color theme="11"/>
      <name val="Verdana"/>
      <family val="2"/>
      <scheme val="minor"/>
    </font>
    <font>
      <b/>
      <sz val="11"/>
      <color theme="1"/>
      <name val="Verdana"/>
      <family val="2"/>
      <scheme val="minor"/>
    </font>
    <font>
      <b/>
      <sz val="22"/>
      <color theme="1" tint="0.34998626667073579"/>
      <name val="Verdana"/>
      <family val="2"/>
      <scheme val="minor"/>
    </font>
    <font>
      <sz val="10"/>
      <color rgb="FF595959"/>
      <name val="Verdana"/>
      <family val="2"/>
      <scheme val="minor"/>
    </font>
    <font>
      <sz val="10"/>
      <color theme="1"/>
      <name val="Verdana"/>
      <family val="2"/>
      <scheme val="minor"/>
    </font>
    <font>
      <b/>
      <i/>
      <sz val="10"/>
      <color theme="1"/>
      <name val="Verdana"/>
      <family val="2"/>
      <scheme val="minor"/>
    </font>
    <font>
      <sz val="8"/>
      <name val="Verdana"/>
      <family val="2"/>
      <scheme val="minor"/>
    </font>
    <font>
      <b/>
      <sz val="14"/>
      <color indexed="81"/>
      <name val="Tahoma"/>
      <family val="2"/>
    </font>
    <font>
      <sz val="14"/>
      <color indexed="81"/>
      <name val="Tahoma"/>
      <family val="2"/>
    </font>
    <font>
      <b/>
      <u/>
      <sz val="14"/>
      <color indexed="81"/>
      <name val="Tahoma"/>
      <family val="2"/>
    </font>
    <font>
      <b/>
      <i/>
      <sz val="14"/>
      <color indexed="81"/>
      <name val="Tahoma"/>
      <family val="2"/>
    </font>
    <font>
      <b/>
      <sz val="14"/>
      <color indexed="81"/>
      <name val="Calibri"/>
      <family val="2"/>
    </font>
    <font>
      <sz val="14"/>
      <color indexed="81"/>
      <name val="Calibri"/>
      <family val="2"/>
    </font>
    <font>
      <b/>
      <sz val="20"/>
      <color theme="1" tint="0.34998626667073579"/>
      <name val="Tahoma"/>
      <family val="2"/>
      <scheme val="major"/>
    </font>
    <font>
      <b/>
      <sz val="22"/>
      <color theme="1" tint="0.34998626667073579"/>
      <name val="Tahoma"/>
      <family val="2"/>
      <scheme val="major"/>
    </font>
    <font>
      <b/>
      <sz val="24"/>
      <name val="Tahoma"/>
      <family val="2"/>
      <scheme val="major"/>
    </font>
    <font>
      <b/>
      <sz val="14"/>
      <color theme="1"/>
      <name val="Verdana"/>
      <family val="2"/>
      <scheme val="minor"/>
    </font>
    <font>
      <sz val="10"/>
      <color theme="1"/>
      <name val="Verdana"/>
      <family val="2"/>
      <scheme val="minor"/>
    </font>
    <font>
      <sz val="14"/>
      <color theme="1"/>
      <name val="Verdana"/>
      <family val="2"/>
      <scheme val="minor"/>
    </font>
    <font>
      <b/>
      <sz val="14"/>
      <color theme="1"/>
      <name val="Verdana"/>
      <family val="2"/>
      <scheme val="minor"/>
    </font>
    <font>
      <sz val="13"/>
      <color theme="1"/>
      <name val="Verdana"/>
      <family val="2"/>
      <scheme val="minor"/>
    </font>
    <font>
      <b/>
      <sz val="16"/>
      <color theme="1"/>
      <name val="Verdana"/>
      <family val="2"/>
      <scheme val="minor"/>
    </font>
    <font>
      <b/>
      <sz val="20"/>
      <color rgb="FFFFFF00"/>
      <name val="Verdana"/>
      <family val="2"/>
      <scheme val="minor"/>
    </font>
    <font>
      <b/>
      <sz val="20"/>
      <color theme="1" tint="0.34998626667073579"/>
      <name val="Verdana"/>
      <family val="2"/>
      <scheme val="minor"/>
    </font>
    <font>
      <u/>
      <sz val="16"/>
      <color theme="10"/>
      <name val="Verdana"/>
      <family val="2"/>
      <scheme val="minor"/>
    </font>
    <font>
      <b/>
      <sz val="16"/>
      <name val="Verdana"/>
      <family val="2"/>
      <scheme val="minor"/>
    </font>
    <font>
      <b/>
      <sz val="14"/>
      <name val="Tahoma"/>
      <family val="2"/>
    </font>
    <font>
      <b/>
      <sz val="24"/>
      <name val="Tahoma"/>
      <family val="2"/>
    </font>
    <font>
      <sz val="10"/>
      <color rgb="FF595959"/>
      <name val="Verdana"/>
      <family val="2"/>
    </font>
    <font>
      <u/>
      <sz val="14"/>
      <color theme="3" tint="0.39997558519241921"/>
      <name val="Verdana"/>
      <family val="2"/>
      <scheme val="minor"/>
    </font>
    <font>
      <b/>
      <i/>
      <sz val="22"/>
      <color rgb="FFFFFF00"/>
      <name val="Verdana"/>
      <family val="2"/>
      <scheme val="minor"/>
    </font>
    <font>
      <b/>
      <sz val="22"/>
      <color rgb="FFFFFF00"/>
      <name val="Verdana"/>
      <family val="2"/>
      <scheme val="minor"/>
    </font>
    <font>
      <sz val="16"/>
      <name val="Tahoma"/>
      <family val="2"/>
      <scheme val="major"/>
    </font>
    <font>
      <b/>
      <sz val="26"/>
      <color rgb="FFFFFF00"/>
      <name val="Verdana"/>
      <family val="2"/>
      <scheme val="minor"/>
    </font>
    <font>
      <b/>
      <sz val="18"/>
      <name val="Tahoma"/>
      <family val="2"/>
    </font>
    <font>
      <b/>
      <sz val="22"/>
      <name val="Verdana"/>
      <family val="2"/>
      <scheme val="minor"/>
    </font>
    <font>
      <b/>
      <u/>
      <sz val="12"/>
      <color theme="1" tint="0.34998626667073579"/>
      <name val="Verdana"/>
      <family val="2"/>
      <scheme val="minor"/>
    </font>
    <font>
      <b/>
      <sz val="22"/>
      <name val="Tahoma"/>
      <family val="2"/>
      <scheme val="major"/>
    </font>
    <font>
      <sz val="18"/>
      <color indexed="81"/>
      <name val="Tahoma"/>
      <family val="2"/>
    </font>
    <font>
      <b/>
      <sz val="18"/>
      <color indexed="81"/>
      <name val="Tahoma"/>
      <family val="2"/>
    </font>
    <font>
      <b/>
      <u/>
      <sz val="18"/>
      <color indexed="81"/>
      <name val="Tahoma"/>
      <family val="2"/>
    </font>
    <font>
      <b/>
      <i/>
      <sz val="18"/>
      <color indexed="81"/>
      <name val="Tahoma"/>
      <family val="2"/>
    </font>
    <font>
      <b/>
      <sz val="28"/>
      <name val="Verdana"/>
      <family val="2"/>
      <scheme val="minor"/>
    </font>
    <font>
      <b/>
      <u/>
      <sz val="9"/>
      <color rgb="FF000000"/>
      <name val="Tahoma"/>
      <family val="2"/>
    </font>
    <font>
      <b/>
      <sz val="9"/>
      <color rgb="FF000000"/>
      <name val="Tahoma"/>
      <family val="2"/>
    </font>
    <font>
      <b/>
      <sz val="10"/>
      <color theme="1" tint="0.34998626667073579"/>
      <name val="Verdana"/>
      <family val="2"/>
      <scheme val="minor"/>
    </font>
    <font>
      <sz val="11"/>
      <color theme="1" tint="0.34998626667073579"/>
      <name val="Verdana"/>
      <family val="2"/>
      <scheme val="minor"/>
    </font>
    <font>
      <b/>
      <i/>
      <sz val="10"/>
      <color theme="1" tint="0.34998626667073579"/>
      <name val="Verdana"/>
      <family val="2"/>
      <scheme val="minor"/>
    </font>
    <font>
      <b/>
      <sz val="11"/>
      <color theme="1" tint="0.34998626667073579"/>
      <name val="Verdana"/>
      <family val="2"/>
      <scheme val="minor"/>
    </font>
    <font>
      <b/>
      <u/>
      <sz val="11"/>
      <color theme="1" tint="0.34998626667073579"/>
      <name val="Verdana"/>
      <family val="2"/>
      <scheme val="minor"/>
    </font>
    <font>
      <b/>
      <u/>
      <sz val="22"/>
      <color theme="1" tint="0.34998626667073579"/>
      <name val="Tahoma"/>
      <family val="2"/>
      <scheme val="major"/>
    </font>
    <font>
      <b/>
      <sz val="14"/>
      <color theme="1" tint="0.34998626667073579"/>
      <name val="Verdana"/>
      <family val="2"/>
      <scheme val="minor"/>
    </font>
    <font>
      <b/>
      <u/>
      <sz val="10"/>
      <color theme="1" tint="0.34998626667073579"/>
      <name val="Verdana"/>
      <family val="2"/>
      <scheme val="minor"/>
    </font>
    <font>
      <b/>
      <u/>
      <sz val="36"/>
      <color theme="1" tint="0.34998626667073579"/>
      <name val="Tahoma"/>
      <family val="2"/>
      <scheme val="major"/>
    </font>
    <font>
      <b/>
      <sz val="10"/>
      <color theme="1" tint="0.34998626667073579"/>
      <name val="Tahoma"/>
      <family val="2"/>
      <scheme val="major"/>
    </font>
    <font>
      <b/>
      <sz val="10"/>
      <color rgb="FFFF0000"/>
      <name val="Tahoma"/>
      <family val="2"/>
      <scheme val="major"/>
    </font>
    <font>
      <sz val="11"/>
      <color rgb="FF000000"/>
      <name val="Tahoma"/>
      <family val="2"/>
    </font>
    <font>
      <b/>
      <sz val="11"/>
      <color rgb="FF000000"/>
      <name val="Tahoma"/>
      <family val="2"/>
    </font>
    <font>
      <sz val="14"/>
      <color rgb="FF000000"/>
      <name val="Tahoma"/>
      <family val="2"/>
    </font>
    <font>
      <b/>
      <u/>
      <sz val="14"/>
      <color rgb="FF000000"/>
      <name val="Tahoma"/>
      <family val="2"/>
    </font>
    <font>
      <b/>
      <sz val="14"/>
      <color rgb="FF000000"/>
      <name val="Tahoma"/>
      <family val="2"/>
    </font>
    <font>
      <sz val="9"/>
      <color rgb="FF000000"/>
      <name val="Tahoma"/>
      <family val="2"/>
    </font>
    <font>
      <b/>
      <sz val="36"/>
      <color theme="1" tint="0.34998626667073579"/>
      <name val="Verdana"/>
      <family val="2"/>
      <scheme val="minor"/>
    </font>
    <font>
      <b/>
      <u/>
      <sz val="18"/>
      <color theme="1" tint="0.34998626667073579"/>
      <name val="Tahoma"/>
      <family val="2"/>
      <scheme val="major"/>
    </font>
    <font>
      <b/>
      <u/>
      <sz val="24"/>
      <color theme="1" tint="0.34998626667073579"/>
      <name val="Tahoma"/>
      <family val="2"/>
      <scheme val="major"/>
    </font>
    <font>
      <sz val="14"/>
      <color theme="1" tint="0.34998626667073579"/>
      <name val="Verdana"/>
      <family val="2"/>
      <scheme val="minor"/>
    </font>
  </fonts>
  <fills count="40">
    <fill>
      <patternFill patternType="none"/>
    </fill>
    <fill>
      <patternFill patternType="gray125"/>
    </fill>
    <fill>
      <patternFill patternType="solid">
        <fgColor theme="1" tint="0.34998626667073579"/>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5" tint="0.39994506668294322"/>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0" tint="-0.499984740745262"/>
        <bgColor indexed="64"/>
      </patternFill>
    </fill>
    <fill>
      <patternFill patternType="solid">
        <fgColor rgb="FFFFFF00"/>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theme="7" tint="-0.249977111117893"/>
        <bgColor indexed="64"/>
      </patternFill>
    </fill>
    <fill>
      <patternFill patternType="solid">
        <fgColor rgb="FFFABF8F"/>
        <bgColor rgb="FF000000"/>
      </patternFill>
    </fill>
    <fill>
      <patternFill patternType="solid">
        <fgColor rgb="FFDA9694"/>
        <bgColor rgb="FF000000"/>
      </patternFill>
    </fill>
    <fill>
      <patternFill patternType="solid">
        <fgColor rgb="FF92CDDC"/>
        <bgColor rgb="FF000000"/>
      </patternFill>
    </fill>
    <fill>
      <patternFill patternType="solid">
        <fgColor rgb="FFB1A0C7"/>
        <bgColor rgb="FF000000"/>
      </patternFill>
    </fill>
    <fill>
      <patternFill patternType="solid">
        <fgColor rgb="FFC4D79B"/>
        <bgColor rgb="FF000000"/>
      </patternFill>
    </fill>
    <fill>
      <patternFill patternType="solid">
        <fgColor rgb="FF95B3D7"/>
        <bgColor rgb="FF000000"/>
      </patternFill>
    </fill>
    <fill>
      <patternFill patternType="solid">
        <fgColor theme="2" tint="-0.249977111117893"/>
        <bgColor indexed="64"/>
      </patternFill>
    </fill>
    <fill>
      <patternFill patternType="solid">
        <fgColor rgb="FFFFC000"/>
        <bgColor indexed="64"/>
      </patternFill>
    </fill>
    <fill>
      <patternFill patternType="solid">
        <fgColor theme="0" tint="-0.34998626667073579"/>
        <bgColor indexed="64"/>
      </patternFill>
    </fill>
    <fill>
      <patternFill patternType="solid">
        <fgColor theme="5" tint="0.59996337778862885"/>
        <bgColor indexed="64"/>
      </patternFill>
    </fill>
    <fill>
      <patternFill patternType="solid">
        <fgColor theme="4" tint="0.79998168889431442"/>
        <bgColor indexed="64"/>
      </patternFill>
    </fill>
    <fill>
      <patternFill patternType="solid">
        <fgColor theme="9"/>
        <bgColor indexed="64"/>
      </patternFill>
    </fill>
    <fill>
      <patternFill patternType="solid">
        <fgColor theme="4" tint="0.59999389629810485"/>
        <bgColor indexed="64"/>
      </patternFill>
    </fill>
    <fill>
      <patternFill patternType="solid">
        <fgColor theme="4" tint="0.59996337778862885"/>
        <bgColor indexed="64"/>
      </patternFill>
    </fill>
    <fill>
      <patternFill patternType="solid">
        <fgColor rgb="FFFFC000"/>
        <bgColor rgb="FF00B0F0"/>
      </patternFill>
    </fill>
    <fill>
      <patternFill patternType="solid">
        <fgColor theme="8" tint="0.59999389629810485"/>
        <bgColor indexed="64"/>
      </patternFill>
    </fill>
    <fill>
      <patternFill patternType="solid">
        <fgColor theme="8"/>
        <bgColor indexed="64"/>
      </patternFill>
    </fill>
    <fill>
      <patternFill patternType="solid">
        <fgColor theme="2" tint="-0.499984740745262"/>
        <bgColor indexed="64"/>
      </patternFill>
    </fill>
  </fills>
  <borders count="164">
    <border>
      <left/>
      <right/>
      <top/>
      <bottom/>
      <diagonal/>
    </border>
    <border>
      <left/>
      <right/>
      <top/>
      <bottom style="thin">
        <color theme="7" tint="0.79998168889431442"/>
      </bottom>
      <diagonal/>
    </border>
    <border>
      <left style="medium">
        <color theme="0"/>
      </left>
      <right style="medium">
        <color theme="0"/>
      </right>
      <top/>
      <bottom style="medium">
        <color theme="0"/>
      </bottom>
      <diagonal/>
    </border>
    <border>
      <left/>
      <right style="medium">
        <color theme="0"/>
      </right>
      <top style="medium">
        <color theme="0"/>
      </top>
      <bottom/>
      <diagonal/>
    </border>
    <border>
      <left style="medium">
        <color theme="0"/>
      </left>
      <right/>
      <top style="medium">
        <color theme="0"/>
      </top>
      <bottom/>
      <diagonal/>
    </border>
    <border>
      <left style="medium">
        <color theme="0"/>
      </left>
      <right style="medium">
        <color theme="0"/>
      </right>
      <top style="medium">
        <color theme="0"/>
      </top>
      <bottom style="medium">
        <color theme="0"/>
      </bottom>
      <diagonal/>
    </border>
    <border>
      <left/>
      <right/>
      <top style="medium">
        <color theme="0"/>
      </top>
      <bottom/>
      <diagonal/>
    </border>
    <border>
      <left style="medium">
        <color theme="0"/>
      </left>
      <right/>
      <top style="medium">
        <color theme="0"/>
      </top>
      <bottom style="medium">
        <color theme="0"/>
      </bottom>
      <diagonal/>
    </border>
    <border>
      <left style="medium">
        <color theme="0"/>
      </left>
      <right style="medium">
        <color theme="0"/>
      </right>
      <top style="medium">
        <color theme="0"/>
      </top>
      <bottom style="thick">
        <color auto="1"/>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top/>
      <bottom style="medium">
        <color auto="1"/>
      </bottom>
      <diagonal/>
    </border>
    <border>
      <left/>
      <right/>
      <top style="thick">
        <color theme="4"/>
      </top>
      <bottom/>
      <diagonal/>
    </border>
    <border>
      <left style="medium">
        <color theme="0"/>
      </left>
      <right style="medium">
        <color theme="0"/>
      </right>
      <top style="medium">
        <color theme="0"/>
      </top>
      <bottom/>
      <diagonal/>
    </border>
    <border>
      <left style="medium">
        <color theme="0"/>
      </left>
      <right style="medium">
        <color theme="0"/>
      </right>
      <top/>
      <bottom/>
      <diagonal/>
    </border>
    <border>
      <left/>
      <right/>
      <top style="thick">
        <color auto="1"/>
      </top>
      <bottom/>
      <diagonal/>
    </border>
    <border>
      <left style="medium">
        <color theme="0"/>
      </left>
      <right style="medium">
        <color theme="0"/>
      </right>
      <top style="thick">
        <color auto="1"/>
      </top>
      <bottom/>
      <diagonal/>
    </border>
    <border>
      <left style="medium">
        <color theme="0"/>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style="thick">
        <color auto="1"/>
      </left>
      <right/>
      <top style="thick">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style="medium">
        <color auto="1"/>
      </right>
      <top/>
      <bottom/>
      <diagonal/>
    </border>
    <border>
      <left style="medium">
        <color theme="0"/>
      </left>
      <right/>
      <top style="medium">
        <color auto="1"/>
      </top>
      <bottom/>
      <diagonal/>
    </border>
    <border>
      <left style="medium">
        <color theme="0"/>
      </left>
      <right style="medium">
        <color theme="0"/>
      </right>
      <top style="medium">
        <color auto="1"/>
      </top>
      <bottom/>
      <diagonal/>
    </border>
    <border>
      <left style="medium">
        <color theme="0"/>
      </left>
      <right style="thick">
        <color auto="1"/>
      </right>
      <top/>
      <bottom/>
      <diagonal/>
    </border>
    <border>
      <left/>
      <right/>
      <top/>
      <bottom style="thick">
        <color auto="1"/>
      </bottom>
      <diagonal/>
    </border>
    <border>
      <left/>
      <right style="thick">
        <color auto="1"/>
      </right>
      <top/>
      <bottom style="thick">
        <color auto="1"/>
      </bottom>
      <diagonal/>
    </border>
    <border>
      <left/>
      <right style="thick">
        <color auto="1"/>
      </right>
      <top/>
      <bottom/>
      <diagonal/>
    </border>
    <border>
      <left style="medium">
        <color theme="0"/>
      </left>
      <right style="thick">
        <color auto="1"/>
      </right>
      <top style="thick">
        <color auto="1"/>
      </top>
      <bottom/>
      <diagonal/>
    </border>
    <border>
      <left style="medium">
        <color theme="0"/>
      </left>
      <right/>
      <top style="thick">
        <color auto="1"/>
      </top>
      <bottom/>
      <diagonal/>
    </border>
    <border>
      <left style="medium">
        <color theme="0"/>
      </left>
      <right/>
      <top/>
      <bottom style="medium">
        <color theme="0"/>
      </bottom>
      <diagonal/>
    </border>
    <border>
      <left style="thick">
        <color auto="1"/>
      </left>
      <right style="thick">
        <color auto="1"/>
      </right>
      <top style="thick">
        <color auto="1"/>
      </top>
      <bottom/>
      <diagonal/>
    </border>
    <border>
      <left style="thick">
        <color auto="1"/>
      </left>
      <right style="thick">
        <color auto="1"/>
      </right>
      <top/>
      <bottom style="medium">
        <color theme="0"/>
      </bottom>
      <diagonal/>
    </border>
    <border>
      <left/>
      <right/>
      <top/>
      <bottom style="medium">
        <color theme="0"/>
      </bottom>
      <diagonal/>
    </border>
    <border>
      <left style="medium">
        <color auto="1"/>
      </left>
      <right/>
      <top style="medium">
        <color auto="1"/>
      </top>
      <bottom/>
      <diagonal/>
    </border>
    <border>
      <left style="medium">
        <color auto="1"/>
      </left>
      <right/>
      <top/>
      <bottom/>
      <diagonal/>
    </border>
    <border>
      <left style="medium">
        <color auto="1"/>
      </left>
      <right style="thick">
        <color auto="1"/>
      </right>
      <top style="medium">
        <color auto="1"/>
      </top>
      <bottom/>
      <diagonal/>
    </border>
    <border>
      <left style="medium">
        <color auto="1"/>
      </left>
      <right style="thick">
        <color auto="1"/>
      </right>
      <top/>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right style="thick">
        <color auto="1"/>
      </right>
      <top style="thick">
        <color auto="1"/>
      </top>
      <bottom/>
      <diagonal/>
    </border>
    <border>
      <left style="thick">
        <color auto="1"/>
      </left>
      <right/>
      <top/>
      <bottom style="medium">
        <color theme="0"/>
      </bottom>
      <diagonal/>
    </border>
    <border>
      <left/>
      <right style="thick">
        <color auto="1"/>
      </right>
      <top/>
      <bottom style="medium">
        <color theme="0"/>
      </bottom>
      <diagonal/>
    </border>
    <border>
      <left style="thick">
        <color auto="1"/>
      </left>
      <right/>
      <top/>
      <bottom/>
      <diagonal/>
    </border>
    <border>
      <left style="thick">
        <color auto="1"/>
      </left>
      <right/>
      <top/>
      <bottom style="thick">
        <color auto="1"/>
      </bottom>
      <diagonal/>
    </border>
    <border>
      <left style="medium">
        <color theme="0"/>
      </left>
      <right style="medium">
        <color theme="0"/>
      </right>
      <top style="medium">
        <color theme="0"/>
      </top>
      <bottom style="thick">
        <color theme="1"/>
      </bottom>
      <diagonal/>
    </border>
    <border>
      <left style="thick">
        <color auto="1"/>
      </left>
      <right style="thick">
        <color auto="1"/>
      </right>
      <top style="medium">
        <color theme="0"/>
      </top>
      <bottom/>
      <diagonal/>
    </border>
    <border>
      <left style="medium">
        <color rgb="FFFFFFFF"/>
      </left>
      <right/>
      <top style="medium">
        <color rgb="FFFFFFFF"/>
      </top>
      <bottom style="medium">
        <color rgb="FFFFFFFF"/>
      </bottom>
      <diagonal/>
    </border>
    <border>
      <left style="thick">
        <color auto="1"/>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style="thick">
        <color rgb="FF000000"/>
      </right>
      <top style="medium">
        <color rgb="FFFFFFFF"/>
      </top>
      <bottom style="medium">
        <color rgb="FFFFFFFF"/>
      </bottom>
      <diagonal/>
    </border>
    <border>
      <left style="medium">
        <color rgb="FFFFFFFF"/>
      </left>
      <right/>
      <top/>
      <bottom style="medium">
        <color rgb="FFFFFFFF"/>
      </bottom>
      <diagonal/>
    </border>
    <border>
      <left style="thick">
        <color auto="1"/>
      </left>
      <right/>
      <top style="medium">
        <color rgb="FFFFFFFF"/>
      </top>
      <bottom style="thick">
        <color auto="1"/>
      </bottom>
      <diagonal/>
    </border>
    <border>
      <left/>
      <right/>
      <top style="medium">
        <color rgb="FFFFFFFF"/>
      </top>
      <bottom style="thick">
        <color auto="1"/>
      </bottom>
      <diagonal/>
    </border>
    <border>
      <left/>
      <right style="medium">
        <color rgb="FFFFFFFF"/>
      </right>
      <top style="medium">
        <color rgb="FFFFFFFF"/>
      </top>
      <bottom style="thick">
        <color auto="1"/>
      </bottom>
      <diagonal/>
    </border>
    <border>
      <left/>
      <right style="thick">
        <color rgb="FF000000"/>
      </right>
      <top style="medium">
        <color rgb="FFFFFFFF"/>
      </top>
      <bottom style="thick">
        <color auto="1"/>
      </bottom>
      <diagonal/>
    </border>
    <border>
      <left style="thick">
        <color auto="1"/>
      </left>
      <right/>
      <top style="medium">
        <color theme="0"/>
      </top>
      <bottom style="medium">
        <color rgb="FFFFFFFF"/>
      </bottom>
      <diagonal/>
    </border>
    <border>
      <left/>
      <right/>
      <top style="medium">
        <color theme="0"/>
      </top>
      <bottom style="medium">
        <color rgb="FFFFFFFF"/>
      </bottom>
      <diagonal/>
    </border>
    <border>
      <left/>
      <right style="medium">
        <color rgb="FFFFFFFF"/>
      </right>
      <top style="medium">
        <color theme="0"/>
      </top>
      <bottom style="medium">
        <color rgb="FFFFFFFF"/>
      </bottom>
      <diagonal/>
    </border>
    <border>
      <left style="medium">
        <color rgb="FFFFFFFF"/>
      </left>
      <right/>
      <top style="medium">
        <color rgb="FFFFFFFF"/>
      </top>
      <bottom style="thick">
        <color auto="1"/>
      </bottom>
      <diagonal/>
    </border>
    <border>
      <left style="medium">
        <color rgb="FFFFFFFF"/>
      </left>
      <right/>
      <top style="medium">
        <color theme="0"/>
      </top>
      <bottom style="medium">
        <color rgb="FFFFFFFF"/>
      </bottom>
      <diagonal/>
    </border>
    <border>
      <left/>
      <right style="thick">
        <color rgb="FF000000"/>
      </right>
      <top style="medium">
        <color theme="0"/>
      </top>
      <bottom style="medium">
        <color rgb="FFFFFFFF"/>
      </bottom>
      <diagonal/>
    </border>
    <border>
      <left/>
      <right/>
      <top/>
      <bottom style="thick">
        <color theme="1"/>
      </bottom>
      <diagonal/>
    </border>
    <border>
      <left style="thick">
        <color theme="1"/>
      </left>
      <right/>
      <top/>
      <bottom/>
      <diagonal/>
    </border>
    <border>
      <left/>
      <right style="thick">
        <color auto="1"/>
      </right>
      <top/>
      <bottom style="thin">
        <color theme="0" tint="-0.24994659260841701"/>
      </bottom>
      <diagonal/>
    </border>
    <border>
      <left/>
      <right style="thick">
        <color auto="1"/>
      </right>
      <top/>
      <bottom style="thick">
        <color theme="1"/>
      </bottom>
      <diagonal/>
    </border>
    <border>
      <left/>
      <right style="thick">
        <color auto="1"/>
      </right>
      <top/>
      <bottom style="thin">
        <color theme="0" tint="-0.34998626667073579"/>
      </bottom>
      <diagonal/>
    </border>
    <border>
      <left/>
      <right/>
      <top/>
      <bottom style="thin">
        <color theme="0" tint="-0.34998626667073579"/>
      </bottom>
      <diagonal/>
    </border>
    <border>
      <left/>
      <right/>
      <top/>
      <bottom style="thin">
        <color theme="0" tint="-0.24994659260841701"/>
      </bottom>
      <diagonal/>
    </border>
    <border>
      <left/>
      <right style="thin">
        <color auto="1"/>
      </right>
      <top/>
      <bottom style="medium">
        <color auto="1"/>
      </bottom>
      <diagonal/>
    </border>
    <border>
      <left style="medium">
        <color theme="0"/>
      </left>
      <right/>
      <top/>
      <bottom style="thick">
        <color auto="1"/>
      </bottom>
      <diagonal/>
    </border>
    <border>
      <left style="double">
        <color auto="1"/>
      </left>
      <right style="medium">
        <color theme="0"/>
      </right>
      <top style="double">
        <color auto="1"/>
      </top>
      <bottom style="medium">
        <color theme="0"/>
      </bottom>
      <diagonal/>
    </border>
    <border>
      <left style="medium">
        <color theme="0"/>
      </left>
      <right style="medium">
        <color theme="0"/>
      </right>
      <top style="double">
        <color auto="1"/>
      </top>
      <bottom style="medium">
        <color theme="0"/>
      </bottom>
      <diagonal/>
    </border>
    <border>
      <left style="medium">
        <color theme="0"/>
      </left>
      <right/>
      <top style="double">
        <color auto="1"/>
      </top>
      <bottom style="medium">
        <color theme="0"/>
      </bottom>
      <diagonal/>
    </border>
    <border>
      <left style="thick">
        <color auto="1"/>
      </left>
      <right style="thick">
        <color auto="1"/>
      </right>
      <top style="double">
        <color auto="1"/>
      </top>
      <bottom style="medium">
        <color theme="0"/>
      </bottom>
      <diagonal/>
    </border>
    <border>
      <left/>
      <right/>
      <top style="double">
        <color auto="1"/>
      </top>
      <bottom style="medium">
        <color theme="0"/>
      </bottom>
      <diagonal/>
    </border>
    <border>
      <left style="thick">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style="medium">
        <color theme="0"/>
      </right>
      <top style="medium">
        <color theme="0"/>
      </top>
      <bottom style="medium">
        <color theme="0"/>
      </bottom>
      <diagonal/>
    </border>
    <border>
      <left/>
      <right style="double">
        <color auto="1"/>
      </right>
      <top/>
      <bottom style="thick">
        <color auto="1"/>
      </bottom>
      <diagonal/>
    </border>
    <border>
      <left/>
      <right style="double">
        <color auto="1"/>
      </right>
      <top/>
      <bottom/>
      <diagonal/>
    </border>
    <border>
      <left style="double">
        <color auto="1"/>
      </left>
      <right style="medium">
        <color theme="0"/>
      </right>
      <top style="medium">
        <color theme="0"/>
      </top>
      <bottom/>
      <diagonal/>
    </border>
    <border>
      <left style="thick">
        <color auto="1"/>
      </left>
      <right style="medium">
        <color theme="0"/>
      </right>
      <top style="medium">
        <color theme="0"/>
      </top>
      <bottom style="medium">
        <color theme="0"/>
      </bottom>
      <diagonal/>
    </border>
    <border>
      <left style="medium">
        <color theme="0"/>
      </left>
      <right style="thick">
        <color auto="1"/>
      </right>
      <top/>
      <bottom style="medium">
        <color theme="0"/>
      </bottom>
      <diagonal/>
    </border>
    <border>
      <left style="thick">
        <color auto="1"/>
      </left>
      <right style="medium">
        <color theme="0"/>
      </right>
      <top style="medium">
        <color theme="0"/>
      </top>
      <bottom style="thick">
        <color auto="1"/>
      </bottom>
      <diagonal/>
    </border>
    <border>
      <left style="medium">
        <color theme="0"/>
      </left>
      <right style="thick">
        <color auto="1"/>
      </right>
      <top/>
      <bottom style="thick">
        <color auto="1"/>
      </bottom>
      <diagonal/>
    </border>
    <border>
      <left style="medium">
        <color theme="0"/>
      </left>
      <right style="thick">
        <color auto="1"/>
      </right>
      <top style="medium">
        <color theme="0"/>
      </top>
      <bottom style="thick">
        <color auto="1"/>
      </bottom>
      <diagonal/>
    </border>
    <border>
      <left style="thick">
        <color auto="1"/>
      </left>
      <right style="medium">
        <color theme="0"/>
      </right>
      <top/>
      <bottom style="medium">
        <color theme="0"/>
      </bottom>
      <diagonal/>
    </border>
    <border>
      <left style="thick">
        <color auto="1"/>
      </left>
      <right/>
      <top style="thick">
        <color auto="1"/>
      </top>
      <bottom style="medium">
        <color theme="0"/>
      </bottom>
      <diagonal/>
    </border>
    <border>
      <left style="medium">
        <color theme="0"/>
      </left>
      <right style="thick">
        <color auto="1"/>
      </right>
      <top style="thick">
        <color auto="1"/>
      </top>
      <bottom style="medium">
        <color theme="0"/>
      </bottom>
      <diagonal/>
    </border>
    <border>
      <left style="medium">
        <color theme="0"/>
      </left>
      <right style="thick">
        <color auto="1"/>
      </right>
      <top style="medium">
        <color auto="1"/>
      </top>
      <bottom/>
      <diagonal/>
    </border>
    <border>
      <left style="medium">
        <color theme="0"/>
      </left>
      <right style="thick">
        <color auto="1"/>
      </right>
      <top style="medium">
        <color theme="0"/>
      </top>
      <bottom style="thick">
        <color theme="1"/>
      </bottom>
      <diagonal/>
    </border>
    <border>
      <left style="medium">
        <color auto="1"/>
      </left>
      <right/>
      <top style="thick">
        <color auto="1"/>
      </top>
      <bottom style="thick">
        <color auto="1"/>
      </bottom>
      <diagonal/>
    </border>
    <border>
      <left style="medium">
        <color theme="0"/>
      </left>
      <right style="thick">
        <color auto="1"/>
      </right>
      <top style="medium">
        <color theme="0"/>
      </top>
      <bottom style="medium">
        <color theme="0"/>
      </bottom>
      <diagonal/>
    </border>
    <border>
      <left/>
      <right style="medium">
        <color theme="0"/>
      </right>
      <top/>
      <bottom style="thick">
        <color auto="1"/>
      </bottom>
      <diagonal/>
    </border>
    <border>
      <left/>
      <right/>
      <top style="thick">
        <color theme="1"/>
      </top>
      <bottom/>
      <diagonal/>
    </border>
    <border>
      <left style="thick">
        <color auto="1"/>
      </left>
      <right/>
      <top style="medium">
        <color theme="0"/>
      </top>
      <bottom style="medium">
        <color theme="0"/>
      </bottom>
      <diagonal/>
    </border>
    <border>
      <left/>
      <right style="thick">
        <color auto="1"/>
      </right>
      <top style="thick">
        <color theme="4"/>
      </top>
      <bottom/>
      <diagonal/>
    </border>
    <border>
      <left/>
      <right/>
      <top style="thick">
        <color rgb="FF000000"/>
      </top>
      <bottom style="thick">
        <color rgb="FF000000"/>
      </bottom>
      <diagonal/>
    </border>
    <border>
      <left style="thick">
        <color auto="1"/>
      </left>
      <right/>
      <top/>
      <bottom style="thin">
        <color theme="0" tint="-0.24994659260841701"/>
      </bottom>
      <diagonal/>
    </border>
    <border>
      <left/>
      <right/>
      <top style="thin">
        <color theme="0" tint="-0.24994659260841701"/>
      </top>
      <bottom style="thick">
        <color auto="1"/>
      </bottom>
      <diagonal/>
    </border>
    <border>
      <left style="thick">
        <color auto="1"/>
      </left>
      <right/>
      <top style="thick">
        <color auto="1"/>
      </top>
      <bottom style="thick">
        <color rgb="FF000000"/>
      </bottom>
      <diagonal/>
    </border>
    <border>
      <left/>
      <right/>
      <top style="thick">
        <color auto="1"/>
      </top>
      <bottom style="thick">
        <color rgb="FF000000"/>
      </bottom>
      <diagonal/>
    </border>
    <border>
      <left/>
      <right style="thick">
        <color rgb="FF000000"/>
      </right>
      <top style="thick">
        <color rgb="FF000000"/>
      </top>
      <bottom style="thick">
        <color auto="1"/>
      </bottom>
      <diagonal/>
    </border>
    <border>
      <left/>
      <right style="double">
        <color auto="1"/>
      </right>
      <top style="thick">
        <color auto="1"/>
      </top>
      <bottom/>
      <diagonal/>
    </border>
    <border>
      <left/>
      <right style="thick">
        <color theme="1"/>
      </right>
      <top style="medium">
        <color theme="0"/>
      </top>
      <bottom/>
      <diagonal/>
    </border>
    <border>
      <left style="double">
        <color auto="1"/>
      </left>
      <right style="medium">
        <color theme="0"/>
      </right>
      <top/>
      <bottom style="medium">
        <color theme="0"/>
      </bottom>
      <diagonal/>
    </border>
    <border>
      <left/>
      <right style="thick">
        <color auto="1"/>
      </right>
      <top style="medium">
        <color theme="0"/>
      </top>
      <bottom/>
      <diagonal/>
    </border>
    <border>
      <left style="thick">
        <color rgb="FF000000"/>
      </left>
      <right/>
      <top style="thick">
        <color rgb="FF000000"/>
      </top>
      <bottom style="thick">
        <color auto="1"/>
      </bottom>
      <diagonal/>
    </border>
    <border>
      <left/>
      <right/>
      <top style="thick">
        <color rgb="FF000000"/>
      </top>
      <bottom style="thick">
        <color auto="1"/>
      </bottom>
      <diagonal/>
    </border>
    <border>
      <left style="thin">
        <color auto="1"/>
      </left>
      <right/>
      <top style="thin">
        <color auto="1"/>
      </top>
      <bottom style="thick">
        <color auto="1"/>
      </bottom>
      <diagonal/>
    </border>
    <border>
      <left/>
      <right style="thin">
        <color auto="1"/>
      </right>
      <top style="thin">
        <color auto="1"/>
      </top>
      <bottom style="thick">
        <color auto="1"/>
      </bottom>
      <diagonal/>
    </border>
    <border>
      <left style="thick">
        <color theme="1"/>
      </left>
      <right/>
      <top/>
      <bottom style="thick">
        <color theme="1"/>
      </bottom>
      <diagonal/>
    </border>
    <border>
      <left style="thick">
        <color auto="1"/>
      </left>
      <right/>
      <top/>
      <bottom style="thick">
        <color theme="1"/>
      </bottom>
      <diagonal/>
    </border>
    <border>
      <left style="thick">
        <color auto="1"/>
      </left>
      <right style="thick">
        <color auto="1"/>
      </right>
      <top/>
      <bottom style="thick">
        <color auto="1"/>
      </bottom>
      <diagonal/>
    </border>
    <border>
      <left style="thick">
        <color auto="1"/>
      </left>
      <right style="thick">
        <color auto="1"/>
      </right>
      <top/>
      <bottom/>
      <diagonal/>
    </border>
    <border>
      <left/>
      <right style="medium">
        <color theme="0"/>
      </right>
      <top/>
      <bottom style="medium">
        <color theme="0"/>
      </bottom>
      <diagonal/>
    </border>
    <border>
      <left style="thin">
        <color theme="0"/>
      </left>
      <right style="thin">
        <color theme="0"/>
      </right>
      <top style="thin">
        <color theme="0"/>
      </top>
      <bottom style="thin">
        <color theme="0"/>
      </bottom>
      <diagonal/>
    </border>
    <border>
      <left style="medium">
        <color theme="0"/>
      </left>
      <right style="medium">
        <color theme="0"/>
      </right>
      <top style="thick">
        <color auto="1"/>
      </top>
      <bottom style="medium">
        <color theme="0"/>
      </bottom>
      <diagonal/>
    </border>
    <border>
      <left style="medium">
        <color theme="0"/>
      </left>
      <right/>
      <top style="thick">
        <color auto="1"/>
      </top>
      <bottom style="medium">
        <color theme="0"/>
      </bottom>
      <diagonal/>
    </border>
    <border>
      <left/>
      <right style="thin">
        <color auto="1"/>
      </right>
      <top style="thin">
        <color auto="1"/>
      </top>
      <bottom/>
      <diagonal/>
    </border>
    <border>
      <left/>
      <right style="thin">
        <color auto="1"/>
      </right>
      <top/>
      <bottom/>
      <diagonal/>
    </border>
    <border>
      <left/>
      <right/>
      <top style="thin">
        <color auto="1"/>
      </top>
      <bottom/>
      <diagonal/>
    </border>
    <border>
      <left style="medium">
        <color theme="0"/>
      </left>
      <right/>
      <top style="medium">
        <color theme="0"/>
      </top>
      <bottom style="thick">
        <color auto="1"/>
      </bottom>
      <diagonal/>
    </border>
    <border>
      <left/>
      <right/>
      <top/>
      <bottom style="thin">
        <color auto="1"/>
      </bottom>
      <diagonal/>
    </border>
    <border>
      <left/>
      <right style="thin">
        <color auto="1"/>
      </right>
      <top/>
      <bottom style="thin">
        <color auto="1"/>
      </bottom>
      <diagonal/>
    </border>
    <border>
      <left/>
      <right style="medium">
        <color theme="0"/>
      </right>
      <top style="thick">
        <color auto="1"/>
      </top>
      <bottom style="medium">
        <color theme="0"/>
      </bottom>
      <diagonal/>
    </border>
    <border>
      <left/>
      <right style="medium">
        <color theme="0"/>
      </right>
      <top style="medium">
        <color theme="0"/>
      </top>
      <bottom style="thick">
        <color auto="1"/>
      </bottom>
      <diagonal/>
    </border>
    <border>
      <left style="thin">
        <color auto="1"/>
      </left>
      <right style="medium">
        <color theme="0"/>
      </right>
      <top style="medium">
        <color theme="0"/>
      </top>
      <bottom style="medium">
        <color theme="0"/>
      </bottom>
      <diagonal/>
    </border>
    <border>
      <left/>
      <right style="medium">
        <color theme="0"/>
      </right>
      <top/>
      <bottom/>
      <diagonal/>
    </border>
    <border>
      <left style="thin">
        <color theme="0"/>
      </left>
      <right/>
      <top style="medium">
        <color theme="0"/>
      </top>
      <bottom/>
      <diagonal/>
    </border>
    <border>
      <left style="thin">
        <color theme="0"/>
      </left>
      <right/>
      <top/>
      <bottom style="medium">
        <color theme="0"/>
      </bottom>
      <diagonal/>
    </border>
    <border>
      <left style="thin">
        <color theme="0"/>
      </left>
      <right style="thin">
        <color theme="0"/>
      </right>
      <top/>
      <bottom style="thin">
        <color theme="0"/>
      </bottom>
      <diagonal/>
    </border>
    <border>
      <left style="medium">
        <color theme="0"/>
      </left>
      <right/>
      <top style="thick">
        <color theme="1"/>
      </top>
      <bottom style="medium">
        <color theme="0"/>
      </bottom>
      <diagonal/>
    </border>
    <border>
      <left/>
      <right/>
      <top style="thick">
        <color theme="1"/>
      </top>
      <bottom style="medium">
        <color theme="0"/>
      </bottom>
      <diagonal/>
    </border>
    <border>
      <left style="thin">
        <color theme="0"/>
      </left>
      <right style="thin">
        <color theme="0"/>
      </right>
      <top style="thick">
        <color theme="1"/>
      </top>
      <bottom style="medium">
        <color theme="0"/>
      </bottom>
      <diagonal/>
    </border>
    <border>
      <left style="thin">
        <color theme="0"/>
      </left>
      <right style="thin">
        <color theme="0"/>
      </right>
      <top style="medium">
        <color theme="0"/>
      </top>
      <bottom style="medium">
        <color theme="0"/>
      </bottom>
      <diagonal/>
    </border>
    <border>
      <left/>
      <right style="medium">
        <color theme="0"/>
      </right>
      <top/>
      <bottom style="thin">
        <color theme="0"/>
      </bottom>
      <diagonal/>
    </border>
    <border>
      <left style="medium">
        <color theme="0"/>
      </left>
      <right/>
      <top/>
      <bottom style="thin">
        <color theme="0"/>
      </bottom>
      <diagonal/>
    </border>
    <border>
      <left/>
      <right style="medium">
        <color theme="0"/>
      </right>
      <top style="thick">
        <color auto="1"/>
      </top>
      <bottom/>
      <diagonal/>
    </border>
    <border>
      <left style="medium">
        <color theme="0"/>
      </left>
      <right/>
      <top/>
      <bottom style="thick">
        <color theme="1"/>
      </bottom>
      <diagonal/>
    </border>
    <border>
      <left/>
      <right style="medium">
        <color theme="0"/>
      </right>
      <top/>
      <bottom style="thick">
        <color theme="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medium">
        <color theme="0"/>
      </right>
      <top style="thin">
        <color theme="0"/>
      </top>
      <bottom style="thin">
        <color theme="0"/>
      </bottom>
      <diagonal/>
    </border>
    <border>
      <left style="medium">
        <color theme="0"/>
      </left>
      <right style="medium">
        <color theme="0"/>
      </right>
      <top style="thin">
        <color theme="0"/>
      </top>
      <bottom style="thin">
        <color theme="0"/>
      </bottom>
      <diagonal/>
    </border>
    <border>
      <left style="medium">
        <color theme="0"/>
      </left>
      <right/>
      <top style="thick">
        <color theme="1"/>
      </top>
      <bottom/>
      <diagonal/>
    </border>
    <border>
      <left style="thin">
        <color theme="0"/>
      </left>
      <right style="thin">
        <color theme="0"/>
      </right>
      <top/>
      <bottom style="thick">
        <color theme="1"/>
      </bottom>
      <diagonal/>
    </border>
    <border>
      <left style="thin">
        <color theme="0"/>
      </left>
      <right style="medium">
        <color theme="0"/>
      </right>
      <top style="medium">
        <color theme="0"/>
      </top>
      <bottom/>
      <diagonal/>
    </border>
    <border>
      <left style="thin">
        <color theme="0"/>
      </left>
      <right style="medium">
        <color theme="0"/>
      </right>
      <top/>
      <bottom style="medium">
        <color theme="0"/>
      </bottom>
      <diagonal/>
    </border>
    <border>
      <left/>
      <right/>
      <top style="medium">
        <color auto="1"/>
      </top>
      <bottom/>
      <diagonal/>
    </border>
    <border>
      <left/>
      <right/>
      <top/>
      <bottom style="medium">
        <color rgb="FF00B0F0"/>
      </bottom>
      <diagonal/>
    </border>
    <border>
      <left/>
      <right style="thick">
        <color auto="1"/>
      </right>
      <top style="medium">
        <color theme="0"/>
      </top>
      <bottom style="medium">
        <color theme="0"/>
      </bottom>
      <diagonal/>
    </border>
    <border>
      <left style="thick">
        <color auto="1"/>
      </left>
      <right style="thick">
        <color auto="1"/>
      </right>
      <top style="medium">
        <color theme="0"/>
      </top>
      <bottom style="medium">
        <color theme="0"/>
      </bottom>
      <diagonal/>
    </border>
    <border>
      <left style="thick">
        <color auto="1"/>
      </left>
      <right style="thick">
        <color auto="1"/>
      </right>
      <top style="thick">
        <color auto="1"/>
      </top>
      <bottom style="thick">
        <color rgb="FF000000"/>
      </bottom>
      <diagonal/>
    </border>
    <border>
      <left style="thin">
        <color theme="0"/>
      </left>
      <right style="medium">
        <color theme="0"/>
      </right>
      <top style="medium">
        <color theme="0"/>
      </top>
      <bottom style="medium">
        <color theme="0"/>
      </bottom>
      <diagonal/>
    </border>
  </borders>
  <cellStyleXfs count="21">
    <xf numFmtId="0" fontId="0" fillId="0" borderId="5"/>
    <xf numFmtId="0" fontId="8" fillId="0" borderId="0" applyNumberFormat="0" applyFill="0" applyBorder="0" applyAlignment="0" applyProtection="0"/>
    <xf numFmtId="0" fontId="4" fillId="0" borderId="0" applyNumberFormat="0" applyFill="0" applyBorder="0" applyAlignment="0" applyProtection="0"/>
    <xf numFmtId="0" fontId="7" fillId="2" borderId="0" applyNumberFormat="0" applyBorder="0" applyAlignment="0" applyProtection="0"/>
    <xf numFmtId="0" fontId="14" fillId="0" borderId="5" applyNumberFormat="0" applyFill="0" applyBorder="0" applyAlignment="0" applyProtection="0"/>
    <xf numFmtId="0" fontId="3" fillId="0" borderId="0">
      <alignment horizontal="left"/>
    </xf>
    <xf numFmtId="164" fontId="3" fillId="0" borderId="0" applyFont="0" applyFill="0" applyBorder="0" applyAlignment="0">
      <alignment horizontal="left"/>
    </xf>
    <xf numFmtId="4" fontId="3" fillId="0" borderId="0" applyFont="0" applyFill="0" applyBorder="0" applyAlignment="0">
      <alignment horizontal="left"/>
    </xf>
    <xf numFmtId="165" fontId="3" fillId="0" borderId="0" applyFont="0" applyFill="0" applyBorder="0" applyAlignment="0">
      <alignment horizontal="left"/>
    </xf>
    <xf numFmtId="39" fontId="16" fillId="0" borderId="0" applyFill="0" applyBorder="0" applyProtection="0">
      <alignment horizontal="left"/>
    </xf>
    <xf numFmtId="0" fontId="17" fillId="0" borderId="0" applyNumberFormat="0" applyFill="0" applyBorder="0" applyProtection="0">
      <alignment wrapText="1"/>
    </xf>
    <xf numFmtId="166" fontId="3" fillId="0" borderId="0" applyFont="0" applyFill="0" applyBorder="0" applyAlignment="0">
      <alignment horizontal="left"/>
    </xf>
    <xf numFmtId="0" fontId="19" fillId="6" borderId="12" applyNumberFormat="0" applyProtection="0">
      <alignment horizontal="left"/>
    </xf>
    <xf numFmtId="0" fontId="45" fillId="0" borderId="5" applyNumberFormat="0" applyFill="0" applyBorder="0" applyAlignment="0" applyProtection="0"/>
    <xf numFmtId="0" fontId="45" fillId="0" borderId="5" applyNumberFormat="0" applyFill="0" applyBorder="0" applyAlignment="0" applyProtection="0"/>
    <xf numFmtId="0" fontId="45" fillId="0" borderId="5" applyNumberFormat="0" applyFill="0" applyBorder="0" applyAlignment="0" applyProtection="0"/>
    <xf numFmtId="0" fontId="45" fillId="0" borderId="5" applyNumberFormat="0" applyFill="0" applyBorder="0" applyAlignment="0" applyProtection="0"/>
    <xf numFmtId="165" fontId="1" fillId="0" borderId="0" applyFont="0" applyFill="0" applyBorder="0" applyAlignment="0">
      <alignment horizontal="left"/>
    </xf>
    <xf numFmtId="164" fontId="1" fillId="0" borderId="0" applyFont="0" applyFill="0" applyBorder="0" applyAlignment="0">
      <alignment horizontal="left"/>
    </xf>
    <xf numFmtId="0" fontId="1" fillId="0" borderId="0">
      <alignment horizontal="left"/>
    </xf>
    <xf numFmtId="4" fontId="1" fillId="0" borderId="0" applyFont="0" applyFill="0" applyBorder="0" applyAlignment="0">
      <alignment horizontal="left"/>
    </xf>
  </cellStyleXfs>
  <cellXfs count="665">
    <xf numFmtId="0" fontId="0" fillId="0" borderId="5" xfId="0"/>
    <xf numFmtId="0" fontId="8" fillId="0" borderId="0" xfId="1"/>
    <xf numFmtId="0" fontId="4" fillId="0" borderId="1" xfId="2" applyBorder="1" applyAlignment="1">
      <alignment horizontal="center"/>
    </xf>
    <xf numFmtId="0" fontId="4" fillId="0" borderId="0" xfId="2"/>
    <xf numFmtId="0" fontId="7" fillId="0" borderId="6" xfId="3" applyFill="1" applyBorder="1" applyAlignment="1">
      <alignment horizontal="left" vertical="center"/>
    </xf>
    <xf numFmtId="0" fontId="7" fillId="0" borderId="3" xfId="3" applyFill="1" applyBorder="1" applyAlignment="1">
      <alignment horizontal="left" vertical="center"/>
    </xf>
    <xf numFmtId="0" fontId="0" fillId="0" borderId="2"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4" fillId="0" borderId="7" xfId="2" applyBorder="1" applyAlignment="1">
      <alignment horizontal="center"/>
    </xf>
    <xf numFmtId="0" fontId="3" fillId="0" borderId="0" xfId="5">
      <alignment horizontal="left"/>
    </xf>
    <xf numFmtId="0" fontId="15" fillId="0" borderId="0" xfId="5" applyFont="1">
      <alignment horizontal="left"/>
    </xf>
    <xf numFmtId="164" fontId="15" fillId="0" borderId="0" xfId="6" applyFont="1">
      <alignment horizontal="left"/>
    </xf>
    <xf numFmtId="4" fontId="15" fillId="0" borderId="0" xfId="7" applyFont="1">
      <alignment horizontal="left"/>
    </xf>
    <xf numFmtId="165" fontId="15" fillId="0" borderId="0" xfId="8" applyFont="1">
      <alignment horizontal="left"/>
    </xf>
    <xf numFmtId="164" fontId="15" fillId="0" borderId="0" xfId="6" applyFont="1" applyFill="1" applyBorder="1">
      <alignment horizontal="left"/>
    </xf>
    <xf numFmtId="0" fontId="3" fillId="0" borderId="0" xfId="5" applyAlignment="1"/>
    <xf numFmtId="0" fontId="0" fillId="0" borderId="7" xfId="0" applyBorder="1"/>
    <xf numFmtId="0" fontId="0" fillId="0" borderId="10" xfId="0" applyBorder="1"/>
    <xf numFmtId="0" fontId="0" fillId="0" borderId="10" xfId="0" applyFont="1" applyFill="1" applyBorder="1" applyAlignment="1">
      <alignment horizontal="center" vertical="center" wrapText="1"/>
    </xf>
    <xf numFmtId="0" fontId="0" fillId="0" borderId="2" xfId="0" applyBorder="1"/>
    <xf numFmtId="164" fontId="4" fillId="0" borderId="0" xfId="0" applyNumberFormat="1" applyFont="1" applyFill="1" applyBorder="1" applyAlignment="1">
      <alignment horizontal="left" vertical="center" wrapText="1" indent="1"/>
    </xf>
    <xf numFmtId="20" fontId="4" fillId="0" borderId="0" xfId="0" applyNumberFormat="1" applyFont="1" applyFill="1" applyBorder="1" applyAlignment="1">
      <alignment horizontal="center" vertical="center" wrapText="1"/>
    </xf>
    <xf numFmtId="2" fontId="4" fillId="0" borderId="0" xfId="0" applyNumberFormat="1" applyFont="1" applyFill="1" applyBorder="1" applyAlignment="1">
      <alignment horizontal="center" vertical="center" wrapText="1"/>
    </xf>
    <xf numFmtId="0" fontId="0" fillId="0" borderId="0" xfId="0" applyFont="1" applyFill="1" applyBorder="1" applyAlignment="1">
      <alignment horizontal="center" vertical="center" wrapText="1"/>
    </xf>
    <xf numFmtId="164" fontId="0" fillId="0" borderId="0" xfId="0" applyNumberFormat="1" applyFont="1" applyFill="1" applyBorder="1" applyAlignment="1">
      <alignment horizontal="left" vertical="center" wrapText="1" indent="1"/>
    </xf>
    <xf numFmtId="0" fontId="9" fillId="0" borderId="0" xfId="1" applyFont="1" applyFill="1" applyBorder="1" applyAlignment="1">
      <alignment vertical="center"/>
    </xf>
    <xf numFmtId="20" fontId="9" fillId="0" borderId="0" xfId="0" applyNumberFormat="1" applyFont="1" applyFill="1" applyBorder="1" applyAlignment="1">
      <alignment horizontal="center" vertical="center" wrapText="1"/>
    </xf>
    <xf numFmtId="14" fontId="15" fillId="0" borderId="15" xfId="8" applyNumberFormat="1" applyFont="1" applyFill="1" applyBorder="1">
      <alignment horizontal="left"/>
    </xf>
    <xf numFmtId="164" fontId="15" fillId="0" borderId="15" xfId="6" applyFont="1" applyFill="1" applyBorder="1">
      <alignment horizontal="left"/>
    </xf>
    <xf numFmtId="164" fontId="15" fillId="0" borderId="15" xfId="6" applyFont="1" applyBorder="1">
      <alignment horizontal="left"/>
    </xf>
    <xf numFmtId="4" fontId="15" fillId="0" borderId="15" xfId="7" applyFont="1" applyFill="1" applyBorder="1">
      <alignment horizontal="left"/>
    </xf>
    <xf numFmtId="0" fontId="15" fillId="0" borderId="15" xfId="5" applyFont="1" applyBorder="1">
      <alignment horizontal="left"/>
    </xf>
    <xf numFmtId="0" fontId="0" fillId="0" borderId="13" xfId="0" applyBorder="1"/>
    <xf numFmtId="0" fontId="4" fillId="0" borderId="9" xfId="2" applyBorder="1" applyAlignment="1">
      <alignment horizontal="center"/>
    </xf>
    <xf numFmtId="0" fontId="9" fillId="3" borderId="5" xfId="1" applyFont="1" applyFill="1" applyBorder="1" applyAlignment="1">
      <alignment vertical="center" wrapText="1"/>
    </xf>
    <xf numFmtId="20" fontId="9" fillId="4" borderId="18" xfId="1" applyNumberFormat="1" applyFont="1" applyFill="1" applyBorder="1" applyAlignment="1">
      <alignment vertical="center" wrapText="1"/>
    </xf>
    <xf numFmtId="20" fontId="9" fillId="4" borderId="19" xfId="1" applyNumberFormat="1" applyFont="1" applyFill="1" applyBorder="1" applyAlignment="1">
      <alignment vertical="center"/>
    </xf>
    <xf numFmtId="20" fontId="9" fillId="5" borderId="18" xfId="1" applyNumberFormat="1" applyFont="1" applyFill="1" applyBorder="1" applyAlignment="1">
      <alignment vertical="center" wrapText="1"/>
    </xf>
    <xf numFmtId="1" fontId="11" fillId="4" borderId="20" xfId="0" applyNumberFormat="1" applyFont="1" applyFill="1" applyBorder="1" applyAlignment="1">
      <alignment vertical="center"/>
    </xf>
    <xf numFmtId="1" fontId="11" fillId="5" borderId="20" xfId="0" applyNumberFormat="1" applyFont="1" applyFill="1" applyBorder="1" applyAlignment="1">
      <alignment vertical="center"/>
    </xf>
    <xf numFmtId="0" fontId="3" fillId="0" borderId="0" xfId="5" applyBorder="1" applyAlignment="1"/>
    <xf numFmtId="1" fontId="18" fillId="13" borderId="23" xfId="5" applyNumberFormat="1" applyFont="1" applyFill="1" applyBorder="1" applyAlignment="1">
      <alignment horizontal="center" vertical="center"/>
    </xf>
    <xf numFmtId="0" fontId="18" fillId="13" borderId="22" xfId="5" applyFont="1" applyFill="1" applyBorder="1" applyAlignment="1">
      <alignment horizontal="left" vertical="center" wrapText="1"/>
    </xf>
    <xf numFmtId="0" fontId="18" fillId="13" borderId="24" xfId="5" applyFont="1" applyFill="1" applyBorder="1" applyAlignment="1">
      <alignment horizontal="left" vertical="center" wrapText="1"/>
    </xf>
    <xf numFmtId="0" fontId="13" fillId="2" borderId="4" xfId="3" applyFont="1" applyBorder="1" applyAlignment="1">
      <alignment horizontal="left" vertical="center" wrapText="1" indent="1"/>
    </xf>
    <xf numFmtId="164" fontId="0" fillId="14" borderId="14" xfId="0" applyNumberFormat="1" applyFont="1" applyFill="1" applyBorder="1" applyAlignment="1">
      <alignment horizontal="left" vertical="center" wrapText="1" indent="1"/>
    </xf>
    <xf numFmtId="0" fontId="0" fillId="14" borderId="2" xfId="0" applyFont="1" applyFill="1" applyBorder="1" applyAlignment="1">
      <alignment horizontal="center" vertical="center" wrapText="1"/>
    </xf>
    <xf numFmtId="0" fontId="0" fillId="14" borderId="5" xfId="0" applyFill="1"/>
    <xf numFmtId="20" fontId="9" fillId="13" borderId="18" xfId="1" applyNumberFormat="1" applyFont="1" applyFill="1" applyBorder="1" applyAlignment="1">
      <alignment vertical="center" wrapText="1"/>
    </xf>
    <xf numFmtId="1" fontId="11" fillId="13" borderId="19" xfId="0" applyNumberFormat="1" applyFont="1" applyFill="1" applyBorder="1" applyAlignment="1">
      <alignment horizontal="center" vertical="center"/>
    </xf>
    <xf numFmtId="0" fontId="13" fillId="2" borderId="28" xfId="3" applyFont="1" applyBorder="1" applyAlignment="1">
      <alignment horizontal="left" vertical="center" wrapText="1" indent="1"/>
    </xf>
    <xf numFmtId="0" fontId="13" fillId="2" borderId="28" xfId="3" applyFont="1" applyBorder="1" applyAlignment="1">
      <alignment horizontal="center" vertical="center"/>
    </xf>
    <xf numFmtId="0" fontId="13" fillId="2" borderId="27" xfId="3" applyFont="1" applyBorder="1" applyAlignment="1">
      <alignment horizontal="center" vertical="center" wrapText="1"/>
    </xf>
    <xf numFmtId="0" fontId="23" fillId="0" borderId="0" xfId="1" applyFont="1" applyAlignment="1">
      <alignment vertical="center"/>
    </xf>
    <xf numFmtId="0" fontId="18" fillId="0" borderId="0" xfId="5" applyFont="1" applyFill="1" applyBorder="1" applyAlignment="1">
      <alignment horizontal="left" vertical="center" wrapText="1"/>
    </xf>
    <xf numFmtId="0" fontId="18" fillId="0" borderId="0" xfId="5" applyFont="1" applyAlignment="1">
      <alignment horizontal="left" vertical="center" wrapText="1"/>
    </xf>
    <xf numFmtId="0" fontId="24" fillId="0" borderId="0" xfId="5" applyFont="1" applyFill="1" applyBorder="1" applyAlignment="1">
      <alignment horizontal="left" vertical="center"/>
    </xf>
    <xf numFmtId="0" fontId="18" fillId="0" borderId="32" xfId="5" applyFont="1" applyFill="1" applyBorder="1" applyAlignment="1">
      <alignment horizontal="left" vertical="center" wrapText="1"/>
    </xf>
    <xf numFmtId="0" fontId="3" fillId="13" borderId="0" xfId="5" applyFill="1">
      <alignment horizontal="left"/>
    </xf>
    <xf numFmtId="0" fontId="33" fillId="2" borderId="16" xfId="3" applyFont="1" applyBorder="1" applyAlignment="1">
      <alignment horizontal="center" vertical="center" wrapText="1"/>
    </xf>
    <xf numFmtId="0" fontId="33" fillId="2" borderId="34" xfId="3" applyFont="1" applyBorder="1" applyAlignment="1">
      <alignment horizontal="center" vertical="center" wrapText="1"/>
    </xf>
    <xf numFmtId="1" fontId="34" fillId="8" borderId="5" xfId="0" applyNumberFormat="1" applyFont="1" applyFill="1" applyBorder="1" applyAlignment="1" applyProtection="1">
      <alignment horizontal="center" vertical="center" wrapText="1"/>
    </xf>
    <xf numFmtId="1" fontId="34" fillId="10" borderId="5" xfId="0" applyNumberFormat="1" applyFont="1" applyFill="1" applyBorder="1" applyAlignment="1" applyProtection="1">
      <alignment horizontal="center" vertical="center" wrapText="1"/>
    </xf>
    <xf numFmtId="1" fontId="34" fillId="9" borderId="5" xfId="0" applyNumberFormat="1" applyFont="1" applyFill="1" applyBorder="1" applyAlignment="1" applyProtection="1">
      <alignment horizontal="center" vertical="center" wrapText="1"/>
    </xf>
    <xf numFmtId="1" fontId="34" fillId="11" borderId="5" xfId="0" applyNumberFormat="1" applyFont="1" applyFill="1" applyBorder="1" applyAlignment="1" applyProtection="1">
      <alignment horizontal="center" vertical="center" wrapText="1"/>
    </xf>
    <xf numFmtId="168" fontId="37" fillId="0" borderId="0" xfId="8" applyNumberFormat="1" applyFont="1" applyFill="1" applyBorder="1" applyAlignment="1">
      <alignment horizontal="left" vertical="center"/>
    </xf>
    <xf numFmtId="1" fontId="34" fillId="8" borderId="7" xfId="0" applyNumberFormat="1" applyFont="1" applyFill="1" applyBorder="1" applyAlignment="1">
      <alignment horizontal="center" vertical="center" wrapText="1"/>
    </xf>
    <xf numFmtId="1" fontId="34" fillId="10" borderId="7" xfId="0" applyNumberFormat="1" applyFont="1" applyFill="1" applyBorder="1" applyAlignment="1">
      <alignment horizontal="center" vertical="center" wrapText="1"/>
    </xf>
    <xf numFmtId="1" fontId="34" fillId="9" borderId="7" xfId="0" applyNumberFormat="1" applyFont="1" applyFill="1" applyBorder="1" applyAlignment="1">
      <alignment horizontal="center" vertical="center" wrapText="1"/>
    </xf>
    <xf numFmtId="1" fontId="34" fillId="11" borderId="7" xfId="0" applyNumberFormat="1" applyFont="1" applyFill="1" applyBorder="1" applyAlignment="1">
      <alignment horizontal="center" vertical="center" wrapText="1"/>
    </xf>
    <xf numFmtId="0" fontId="41" fillId="2" borderId="36" xfId="3" applyFont="1" applyBorder="1" applyAlignment="1">
      <alignment horizontal="center" vertical="center" wrapText="1"/>
    </xf>
    <xf numFmtId="0" fontId="33" fillId="2" borderId="21" xfId="3" applyFont="1" applyBorder="1" applyAlignment="1">
      <alignment horizontal="center" vertical="center" wrapText="1"/>
    </xf>
    <xf numFmtId="0" fontId="33" fillId="2" borderId="15" xfId="3" applyFont="1" applyBorder="1" applyAlignment="1">
      <alignment horizontal="center" vertical="center" wrapText="1"/>
    </xf>
    <xf numFmtId="1" fontId="9" fillId="4" borderId="2" xfId="0" applyNumberFormat="1" applyFont="1" applyFill="1" applyBorder="1" applyAlignment="1">
      <alignment horizontal="center" vertical="center" wrapText="1"/>
    </xf>
    <xf numFmtId="164" fontId="4" fillId="4" borderId="5" xfId="0" applyNumberFormat="1" applyFont="1" applyFill="1" applyBorder="1" applyAlignment="1" applyProtection="1">
      <alignment horizontal="center" vertical="center" wrapText="1"/>
      <protection locked="0"/>
    </xf>
    <xf numFmtId="164" fontId="4" fillId="3" borderId="2" xfId="0" applyNumberFormat="1" applyFont="1" applyFill="1" applyBorder="1" applyAlignment="1" applyProtection="1">
      <alignment horizontal="center" vertical="center" wrapText="1"/>
      <protection locked="0"/>
    </xf>
    <xf numFmtId="164" fontId="4" fillId="3" borderId="5" xfId="0" applyNumberFormat="1" applyFont="1" applyFill="1" applyBorder="1" applyAlignment="1" applyProtection="1">
      <alignment horizontal="center" vertical="center" wrapText="1"/>
      <protection locked="0"/>
    </xf>
    <xf numFmtId="164" fontId="4" fillId="3" borderId="8" xfId="0" applyNumberFormat="1" applyFont="1" applyFill="1" applyBorder="1" applyAlignment="1" applyProtection="1">
      <alignment horizontal="center" vertical="center" wrapText="1"/>
      <protection locked="0"/>
    </xf>
    <xf numFmtId="0" fontId="0" fillId="14" borderId="2" xfId="0" applyFill="1" applyBorder="1"/>
    <xf numFmtId="1" fontId="12" fillId="4" borderId="2" xfId="0" applyNumberFormat="1" applyFont="1" applyFill="1" applyBorder="1" applyAlignment="1">
      <alignment horizontal="center" vertical="center" wrapText="1"/>
    </xf>
    <xf numFmtId="1" fontId="12" fillId="3" borderId="2" xfId="0" applyNumberFormat="1" applyFont="1" applyFill="1" applyBorder="1" applyAlignment="1">
      <alignment horizontal="center" vertical="center" wrapText="1"/>
    </xf>
    <xf numFmtId="1" fontId="12" fillId="3" borderId="51" xfId="0" applyNumberFormat="1" applyFont="1" applyFill="1" applyBorder="1" applyAlignment="1">
      <alignment horizontal="center" vertical="center" wrapText="1"/>
    </xf>
    <xf numFmtId="20" fontId="12" fillId="0" borderId="2" xfId="0" applyNumberFormat="1" applyFont="1" applyFill="1" applyBorder="1" applyAlignment="1">
      <alignment horizontal="center" vertical="center" wrapText="1"/>
    </xf>
    <xf numFmtId="164" fontId="4" fillId="4" borderId="2" xfId="0" applyNumberFormat="1" applyFont="1" applyFill="1" applyBorder="1" applyAlignment="1" applyProtection="1">
      <alignment horizontal="center" vertical="center" wrapText="1"/>
      <protection locked="0"/>
    </xf>
    <xf numFmtId="1" fontId="9" fillId="3" borderId="2" xfId="0" applyNumberFormat="1" applyFont="1" applyFill="1" applyBorder="1" applyAlignment="1">
      <alignment horizontal="center" vertical="center" wrapText="1"/>
    </xf>
    <xf numFmtId="1" fontId="29" fillId="14" borderId="2" xfId="0" applyNumberFormat="1" applyFont="1" applyFill="1" applyBorder="1" applyAlignment="1" applyProtection="1">
      <alignment horizontal="center" vertical="center" wrapText="1"/>
    </xf>
    <xf numFmtId="1" fontId="29" fillId="4" borderId="2" xfId="0" applyNumberFormat="1" applyFont="1" applyFill="1" applyBorder="1" applyAlignment="1" applyProtection="1">
      <alignment horizontal="center" vertical="center" wrapText="1"/>
      <protection locked="0"/>
    </xf>
    <xf numFmtId="2" fontId="43" fillId="13" borderId="50" xfId="0" applyNumberFormat="1" applyFont="1" applyFill="1" applyBorder="1" applyAlignment="1" applyProtection="1">
      <alignment horizontal="center" vertical="center" wrapText="1"/>
    </xf>
    <xf numFmtId="1" fontId="34" fillId="5" borderId="13" xfId="0" applyNumberFormat="1" applyFont="1" applyFill="1" applyBorder="1" applyAlignment="1" applyProtection="1">
      <alignment horizontal="center" vertical="center" wrapText="1"/>
    </xf>
    <xf numFmtId="1" fontId="34" fillId="5" borderId="4" xfId="0" applyNumberFormat="1" applyFont="1" applyFill="1" applyBorder="1" applyAlignment="1">
      <alignment horizontal="center" vertical="center" wrapText="1"/>
    </xf>
    <xf numFmtId="0" fontId="48" fillId="0" borderId="53" xfId="0" applyFont="1" applyBorder="1"/>
    <xf numFmtId="0" fontId="48" fillId="0" borderId="58" xfId="0" applyFont="1" applyBorder="1"/>
    <xf numFmtId="0" fontId="13" fillId="2" borderId="28" xfId="3" applyFont="1" applyBorder="1" applyAlignment="1">
      <alignment horizontal="center" vertical="center" wrapText="1"/>
    </xf>
    <xf numFmtId="0" fontId="2" fillId="0" borderId="0" xfId="5" applyFont="1" applyProtection="1">
      <alignment horizontal="left"/>
    </xf>
    <xf numFmtId="0" fontId="18" fillId="13" borderId="22" xfId="5" applyFont="1" applyFill="1" applyBorder="1" applyAlignment="1" applyProtection="1">
      <alignment horizontal="left" wrapText="1"/>
    </xf>
    <xf numFmtId="2" fontId="18" fillId="13" borderId="23" xfId="5" applyNumberFormat="1" applyFont="1" applyFill="1" applyBorder="1" applyAlignment="1" applyProtection="1">
      <alignment horizontal="center" vertical="center"/>
    </xf>
    <xf numFmtId="0" fontId="18" fillId="13" borderId="24" xfId="5" applyFont="1" applyFill="1" applyBorder="1" applyAlignment="1" applyProtection="1">
      <alignment horizontal="left" wrapText="1"/>
    </xf>
    <xf numFmtId="2" fontId="18" fillId="13" borderId="25" xfId="5" applyNumberFormat="1" applyFont="1" applyFill="1" applyBorder="1" applyAlignment="1" applyProtection="1">
      <alignment horizontal="center" vertical="center"/>
    </xf>
    <xf numFmtId="0" fontId="46" fillId="0" borderId="18" xfId="5" applyFont="1" applyBorder="1" applyAlignment="1" applyProtection="1">
      <alignment horizontal="left" vertical="center" wrapText="1"/>
    </xf>
    <xf numFmtId="0" fontId="3" fillId="0" borderId="0" xfId="5" applyFont="1" applyProtection="1">
      <alignment horizontal="left"/>
    </xf>
    <xf numFmtId="0" fontId="18" fillId="0" borderId="0" xfId="5" applyFont="1" applyFill="1" applyBorder="1" applyAlignment="1" applyProtection="1">
      <alignment horizontal="left" vertical="center"/>
    </xf>
    <xf numFmtId="0" fontId="18" fillId="0" borderId="0" xfId="5" applyFont="1" applyFill="1" applyBorder="1" applyAlignment="1" applyProtection="1">
      <alignment horizontal="left" vertical="center" wrapText="1"/>
    </xf>
    <xf numFmtId="0" fontId="18" fillId="0" borderId="0" xfId="5" applyFont="1" applyAlignment="1" applyProtection="1">
      <alignment horizontal="left" vertical="center" wrapText="1"/>
    </xf>
    <xf numFmtId="0" fontId="18" fillId="0" borderId="32" xfId="5" applyFont="1" applyFill="1" applyBorder="1" applyAlignment="1" applyProtection="1">
      <alignment horizontal="left" vertical="center" wrapText="1"/>
    </xf>
    <xf numFmtId="0" fontId="24" fillId="0" borderId="0" xfId="5" applyFont="1" applyFill="1" applyBorder="1" applyAlignment="1" applyProtection="1">
      <alignment horizontal="left" vertical="center"/>
    </xf>
    <xf numFmtId="0" fontId="3" fillId="0" borderId="0" xfId="5" applyProtection="1">
      <alignment horizontal="left"/>
    </xf>
    <xf numFmtId="0" fontId="15" fillId="0" borderId="0" xfId="5" applyFont="1" applyProtection="1">
      <alignment horizontal="left"/>
    </xf>
    <xf numFmtId="0" fontId="18" fillId="13" borderId="22" xfId="5" applyFont="1" applyFill="1" applyBorder="1" applyAlignment="1" applyProtection="1">
      <alignment horizontal="left" vertical="center" wrapText="1"/>
    </xf>
    <xf numFmtId="1" fontId="18" fillId="13" borderId="23" xfId="5" applyNumberFormat="1" applyFont="1" applyFill="1" applyBorder="1" applyAlignment="1" applyProtection="1">
      <alignment horizontal="center" vertical="center"/>
    </xf>
    <xf numFmtId="0" fontId="18" fillId="13" borderId="24" xfId="5" applyFont="1" applyFill="1" applyBorder="1" applyAlignment="1" applyProtection="1">
      <alignment horizontal="left" vertical="center" wrapText="1"/>
    </xf>
    <xf numFmtId="0" fontId="4" fillId="3" borderId="2" xfId="0" applyNumberFormat="1" applyFont="1" applyFill="1" applyBorder="1" applyAlignment="1" applyProtection="1">
      <alignment horizontal="left" vertical="center" wrapText="1" indent="1"/>
      <protection locked="0"/>
    </xf>
    <xf numFmtId="0" fontId="4" fillId="3" borderId="5" xfId="0" applyNumberFormat="1" applyFont="1" applyFill="1" applyBorder="1" applyAlignment="1" applyProtection="1">
      <alignment horizontal="left" vertical="center" wrapText="1" indent="1"/>
      <protection locked="0"/>
    </xf>
    <xf numFmtId="0" fontId="4" fillId="4" borderId="5" xfId="0" applyNumberFormat="1" applyFont="1" applyFill="1" applyBorder="1" applyAlignment="1" applyProtection="1">
      <alignment horizontal="left" vertical="center" wrapText="1" indent="1"/>
      <protection locked="0"/>
    </xf>
    <xf numFmtId="0" fontId="4" fillId="3" borderId="8" xfId="0" applyNumberFormat="1" applyFont="1" applyFill="1" applyBorder="1" applyAlignment="1" applyProtection="1">
      <alignment horizontal="left" vertical="center" wrapText="1" indent="1"/>
      <protection locked="0"/>
    </xf>
    <xf numFmtId="0" fontId="0" fillId="14" borderId="14" xfId="0" applyNumberFormat="1" applyFont="1" applyFill="1" applyBorder="1" applyAlignment="1">
      <alignment horizontal="left" vertical="center" wrapText="1" indent="1"/>
    </xf>
    <xf numFmtId="0" fontId="9" fillId="4" borderId="5" xfId="1" applyNumberFormat="1" applyFont="1" applyFill="1" applyBorder="1" applyAlignment="1">
      <alignment vertical="center" wrapText="1"/>
    </xf>
    <xf numFmtId="0" fontId="4" fillId="4" borderId="2" xfId="0" applyNumberFormat="1" applyFont="1" applyFill="1" applyBorder="1" applyAlignment="1" applyProtection="1">
      <alignment horizontal="left" vertical="center" wrapText="1" indent="1"/>
      <protection locked="0"/>
    </xf>
    <xf numFmtId="0" fontId="12" fillId="0" borderId="13" xfId="0" applyFont="1" applyFill="1" applyBorder="1" applyAlignment="1">
      <alignment horizontal="center" vertical="center" wrapText="1"/>
    </xf>
    <xf numFmtId="1" fontId="34" fillId="28" borderId="5" xfId="0" applyNumberFormat="1" applyFont="1" applyFill="1" applyBorder="1" applyAlignment="1" applyProtection="1">
      <alignment horizontal="center" vertical="center" wrapText="1"/>
    </xf>
    <xf numFmtId="1" fontId="34" fillId="28" borderId="7" xfId="0" applyNumberFormat="1" applyFont="1" applyFill="1" applyBorder="1" applyAlignment="1">
      <alignment horizontal="center" vertical="center" wrapText="1"/>
    </xf>
    <xf numFmtId="0" fontId="50" fillId="0" borderId="0" xfId="5" applyFont="1" applyFill="1" applyBorder="1" applyAlignment="1" applyProtection="1">
      <alignment horizontal="left" vertical="center" wrapText="1"/>
      <protection locked="0"/>
    </xf>
    <xf numFmtId="1" fontId="37" fillId="0" borderId="0" xfId="6" applyNumberFormat="1" applyFont="1" applyFill="1" applyBorder="1" applyAlignment="1" applyProtection="1">
      <alignment horizontal="center" vertical="center"/>
      <protection locked="0"/>
    </xf>
    <xf numFmtId="164" fontId="32" fillId="7" borderId="78" xfId="4" applyNumberFormat="1" applyFont="1" applyFill="1" applyBorder="1" applyAlignment="1">
      <alignment horizontal="center" vertical="center" wrapText="1"/>
    </xf>
    <xf numFmtId="1" fontId="34" fillId="7" borderId="79" xfId="0" applyNumberFormat="1" applyFont="1" applyFill="1" applyBorder="1" applyAlignment="1" applyProtection="1">
      <alignment horizontal="center" vertical="center" wrapText="1"/>
    </xf>
    <xf numFmtId="1" fontId="34" fillId="7" borderId="80" xfId="0" applyNumberFormat="1" applyFont="1" applyFill="1" applyBorder="1" applyAlignment="1">
      <alignment horizontal="center" vertical="center" wrapText="1"/>
    </xf>
    <xf numFmtId="1" fontId="43" fillId="13" borderId="83" xfId="0" applyNumberFormat="1" applyFont="1" applyFill="1" applyBorder="1" applyAlignment="1" applyProtection="1">
      <alignment horizontal="center" vertical="center" wrapText="1"/>
    </xf>
    <xf numFmtId="164" fontId="32" fillId="8" borderId="86" xfId="4" applyNumberFormat="1" applyFont="1" applyFill="1" applyBorder="1" applyAlignment="1">
      <alignment horizontal="center" vertical="center" wrapText="1"/>
    </xf>
    <xf numFmtId="164" fontId="32" fillId="10" borderId="86" xfId="4" applyNumberFormat="1" applyFont="1" applyFill="1" applyBorder="1" applyAlignment="1">
      <alignment horizontal="center" vertical="center" wrapText="1"/>
    </xf>
    <xf numFmtId="164" fontId="32" fillId="9" borderId="86" xfId="4" applyNumberFormat="1" applyFont="1" applyFill="1" applyBorder="1" applyAlignment="1">
      <alignment horizontal="center" vertical="center" wrapText="1"/>
    </xf>
    <xf numFmtId="164" fontId="32" fillId="11" borderId="86" xfId="4" applyNumberFormat="1" applyFont="1" applyFill="1" applyBorder="1" applyAlignment="1">
      <alignment horizontal="center" vertical="center" wrapText="1"/>
    </xf>
    <xf numFmtId="164" fontId="32" fillId="5" borderId="89" xfId="4" applyNumberFormat="1" applyFont="1" applyFill="1" applyBorder="1" applyAlignment="1">
      <alignment horizontal="center" vertical="center" wrapText="1"/>
    </xf>
    <xf numFmtId="164" fontId="32" fillId="28" borderId="86" xfId="4" applyNumberFormat="1" applyFont="1" applyFill="1" applyBorder="1" applyAlignment="1">
      <alignment horizontal="center" vertical="center" wrapText="1"/>
    </xf>
    <xf numFmtId="0" fontId="58" fillId="0" borderId="0" xfId="1" applyFont="1" applyAlignment="1">
      <alignment vertical="center"/>
    </xf>
    <xf numFmtId="0" fontId="59" fillId="0" borderId="0" xfId="1" applyFont="1" applyAlignment="1">
      <alignment vertical="center"/>
    </xf>
    <xf numFmtId="0" fontId="3" fillId="0" borderId="0" xfId="5" applyFill="1">
      <alignment horizontal="left"/>
    </xf>
    <xf numFmtId="1" fontId="12" fillId="7" borderId="91" xfId="0" applyNumberFormat="1" applyFont="1" applyFill="1" applyBorder="1" applyAlignment="1" applyProtection="1">
      <alignment horizontal="center" vertical="center" wrapText="1"/>
    </xf>
    <xf numFmtId="1" fontId="12" fillId="8" borderId="91" xfId="0" applyNumberFormat="1" applyFont="1" applyFill="1" applyBorder="1" applyAlignment="1" applyProtection="1">
      <alignment horizontal="center" vertical="center" wrapText="1"/>
    </xf>
    <xf numFmtId="1" fontId="12" fillId="10" borderId="91" xfId="0" applyNumberFormat="1" applyFont="1" applyFill="1" applyBorder="1" applyAlignment="1" applyProtection="1">
      <alignment horizontal="center" vertical="center" wrapText="1"/>
    </xf>
    <xf numFmtId="1" fontId="12" fillId="9" borderId="91" xfId="0" applyNumberFormat="1" applyFont="1" applyFill="1" applyBorder="1" applyAlignment="1" applyProtection="1">
      <alignment horizontal="center" vertical="center" wrapText="1"/>
    </xf>
    <xf numFmtId="164" fontId="32" fillId="28" borderId="92" xfId="4" applyNumberFormat="1" applyFont="1" applyFill="1" applyBorder="1" applyAlignment="1">
      <alignment horizontal="center" vertical="center" wrapText="1"/>
    </xf>
    <xf numFmtId="1" fontId="34" fillId="28" borderId="94" xfId="0" applyNumberFormat="1" applyFont="1" applyFill="1" applyBorder="1" applyAlignment="1" applyProtection="1">
      <alignment horizontal="center" vertical="center" wrapText="1"/>
    </xf>
    <xf numFmtId="164" fontId="32" fillId="28" borderId="95" xfId="4" applyNumberFormat="1" applyFont="1" applyFill="1" applyBorder="1" applyAlignment="1">
      <alignment horizontal="center" vertical="center" wrapText="1"/>
    </xf>
    <xf numFmtId="1" fontId="34" fillId="28" borderId="91" xfId="0" applyNumberFormat="1" applyFont="1" applyFill="1" applyBorder="1" applyAlignment="1" applyProtection="1">
      <alignment horizontal="center" vertical="center" wrapText="1"/>
    </xf>
    <xf numFmtId="0" fontId="33" fillId="2" borderId="96" xfId="3" applyFont="1" applyBorder="1" applyAlignment="1">
      <alignment horizontal="center" vertical="center" wrapText="1"/>
    </xf>
    <xf numFmtId="0" fontId="13" fillId="2" borderId="97" xfId="3" applyFont="1" applyBorder="1" applyAlignment="1">
      <alignment horizontal="center" vertical="center" wrapText="1"/>
    </xf>
    <xf numFmtId="1" fontId="29" fillId="10" borderId="2" xfId="0" applyNumberFormat="1" applyFont="1" applyFill="1" applyBorder="1" applyAlignment="1" applyProtection="1">
      <alignment horizontal="center" vertical="center" wrapText="1"/>
      <protection locked="0"/>
    </xf>
    <xf numFmtId="1" fontId="29" fillId="14" borderId="8" xfId="0" applyNumberFormat="1" applyFont="1" applyFill="1" applyBorder="1" applyAlignment="1" applyProtection="1">
      <alignment horizontal="center" vertical="center" wrapText="1"/>
    </xf>
    <xf numFmtId="1" fontId="9" fillId="10" borderId="2" xfId="0" applyNumberFormat="1" applyFont="1" applyFill="1" applyBorder="1" applyAlignment="1">
      <alignment horizontal="center" vertical="center" wrapText="1"/>
    </xf>
    <xf numFmtId="1" fontId="29" fillId="3" borderId="91" xfId="0" applyNumberFormat="1" applyFont="1" applyFill="1" applyBorder="1" applyAlignment="1" applyProtection="1">
      <alignment horizontal="center" vertical="center" wrapText="1"/>
      <protection locked="0"/>
    </xf>
    <xf numFmtId="0" fontId="13" fillId="2" borderId="98" xfId="3" applyFont="1" applyBorder="1" applyAlignment="1">
      <alignment horizontal="center" vertical="center" wrapText="1"/>
    </xf>
    <xf numFmtId="1" fontId="29" fillId="3" borderId="99" xfId="0" applyNumberFormat="1" applyFont="1" applyFill="1" applyBorder="1" applyAlignment="1" applyProtection="1">
      <alignment horizontal="center" vertical="center" wrapText="1"/>
      <protection locked="0"/>
    </xf>
    <xf numFmtId="2" fontId="64" fillId="0" borderId="0" xfId="6" applyNumberFormat="1" applyFont="1" applyFill="1" applyBorder="1" applyAlignment="1" applyProtection="1">
      <alignment horizontal="center" vertical="center" wrapText="1"/>
      <protection locked="0"/>
    </xf>
    <xf numFmtId="2" fontId="64" fillId="13" borderId="32" xfId="5" applyNumberFormat="1" applyFont="1" applyFill="1" applyBorder="1" applyAlignment="1" applyProtection="1">
      <alignment horizontal="center" vertical="center"/>
    </xf>
    <xf numFmtId="2" fontId="61" fillId="13" borderId="32" xfId="5" applyNumberFormat="1" applyFont="1" applyFill="1" applyBorder="1" applyAlignment="1" applyProtection="1">
      <alignment horizontal="center" vertical="center"/>
    </xf>
    <xf numFmtId="4" fontId="64" fillId="13" borderId="0" xfId="7" applyFont="1" applyFill="1" applyBorder="1" applyAlignment="1">
      <alignment horizontal="center" vertical="center"/>
    </xf>
    <xf numFmtId="2" fontId="64" fillId="13" borderId="32" xfId="6" applyNumberFormat="1" applyFont="1" applyFill="1" applyBorder="1" applyAlignment="1">
      <alignment horizontal="center" vertical="center"/>
    </xf>
    <xf numFmtId="2" fontId="64" fillId="13" borderId="0" xfId="7" applyNumberFormat="1" applyFont="1" applyFill="1" applyBorder="1" applyAlignment="1">
      <alignment horizontal="center" vertical="center"/>
    </xf>
    <xf numFmtId="2" fontId="64" fillId="13" borderId="30" xfId="7" applyNumberFormat="1" applyFont="1" applyFill="1" applyBorder="1" applyAlignment="1">
      <alignment horizontal="center" vertical="center"/>
    </xf>
    <xf numFmtId="2" fontId="64" fillId="13" borderId="31" xfId="6" applyNumberFormat="1" applyFont="1" applyFill="1" applyBorder="1" applyAlignment="1">
      <alignment horizontal="center" vertical="center"/>
    </xf>
    <xf numFmtId="2" fontId="64" fillId="4" borderId="0" xfId="6" applyNumberFormat="1" applyFont="1" applyFill="1" applyBorder="1" applyAlignment="1" applyProtection="1">
      <alignment horizontal="center" vertical="center" wrapText="1"/>
      <protection locked="0"/>
    </xf>
    <xf numFmtId="164" fontId="32" fillId="5" borderId="90" xfId="4" applyNumberFormat="1" applyFont="1" applyFill="1" applyBorder="1" applyAlignment="1">
      <alignment horizontal="center" vertical="center" wrapText="1"/>
    </xf>
    <xf numFmtId="1" fontId="12" fillId="5" borderId="101" xfId="0" applyNumberFormat="1" applyFont="1" applyFill="1" applyBorder="1" applyAlignment="1" applyProtection="1">
      <alignment horizontal="center" vertical="center" wrapText="1"/>
    </xf>
    <xf numFmtId="1" fontId="12" fillId="11" borderId="93" xfId="0" applyNumberFormat="1" applyFont="1" applyFill="1" applyBorder="1" applyAlignment="1" applyProtection="1">
      <alignment horizontal="center" vertical="center" wrapText="1"/>
    </xf>
    <xf numFmtId="165" fontId="65" fillId="0" borderId="0" xfId="8" applyFont="1" applyFill="1" applyBorder="1" applyAlignment="1">
      <alignment horizontal="left" vertical="center"/>
    </xf>
    <xf numFmtId="0" fontId="62" fillId="0" borderId="0" xfId="5" applyFont="1" applyFill="1" applyAlignment="1" applyProtection="1">
      <alignment horizontal="left" vertical="center" wrapText="1"/>
      <protection locked="0"/>
    </xf>
    <xf numFmtId="3" fontId="65" fillId="0" borderId="0" xfId="7" applyNumberFormat="1" applyFont="1" applyFill="1" applyBorder="1" applyAlignment="1" applyProtection="1">
      <alignment horizontal="center" vertical="center"/>
      <protection locked="0"/>
    </xf>
    <xf numFmtId="1" fontId="65" fillId="0" borderId="0" xfId="6" applyNumberFormat="1" applyFont="1" applyFill="1" applyBorder="1" applyAlignment="1" applyProtection="1">
      <alignment horizontal="center" vertical="center"/>
      <protection locked="0"/>
    </xf>
    <xf numFmtId="1" fontId="65" fillId="0" borderId="0" xfId="6" applyNumberFormat="1" applyFont="1" applyFill="1" applyBorder="1" applyAlignment="1" applyProtection="1">
      <alignment horizontal="left" vertical="center"/>
      <protection locked="0"/>
    </xf>
    <xf numFmtId="0" fontId="62" fillId="0" borderId="0" xfId="5" applyFont="1" applyFill="1" applyBorder="1" applyAlignment="1" applyProtection="1">
      <alignment horizontal="left" vertical="center" wrapText="1"/>
      <protection locked="0"/>
    </xf>
    <xf numFmtId="4" fontId="63" fillId="0" borderId="0" xfId="7" applyNumberFormat="1" applyFont="1" applyFill="1" applyBorder="1" applyAlignment="1">
      <alignment horizontal="right" vertical="center"/>
    </xf>
    <xf numFmtId="2" fontId="63" fillId="0" borderId="0" xfId="6" applyNumberFormat="1" applyFont="1" applyFill="1" applyBorder="1" applyAlignment="1">
      <alignment horizontal="center" vertical="center"/>
    </xf>
    <xf numFmtId="2" fontId="64" fillId="4" borderId="49" xfId="6" applyNumberFormat="1" applyFont="1" applyFill="1" applyBorder="1" applyAlignment="1" applyProtection="1">
      <alignment horizontal="center" vertical="center" wrapText="1"/>
      <protection locked="0"/>
    </xf>
    <xf numFmtId="0" fontId="15" fillId="0" borderId="0" xfId="5" applyFont="1" applyBorder="1">
      <alignment horizontal="left"/>
    </xf>
    <xf numFmtId="2" fontId="64" fillId="4" borderId="50" xfId="6" applyNumberFormat="1" applyFont="1" applyFill="1" applyBorder="1" applyAlignment="1" applyProtection="1">
      <alignment horizontal="center" vertical="center" wrapText="1"/>
      <protection locked="0"/>
    </xf>
    <xf numFmtId="2" fontId="66" fillId="13" borderId="32" xfId="6" applyNumberFormat="1" applyFont="1" applyFill="1" applyBorder="1" applyAlignment="1">
      <alignment horizontal="center" vertical="center"/>
    </xf>
    <xf numFmtId="2" fontId="66" fillId="13" borderId="72" xfId="6" applyNumberFormat="1" applyFont="1" applyFill="1" applyBorder="1" applyAlignment="1">
      <alignment horizontal="center" vertical="center"/>
    </xf>
    <xf numFmtId="2" fontId="66" fillId="13" borderId="71" xfId="6" applyNumberFormat="1" applyFont="1" applyFill="1" applyBorder="1" applyAlignment="1">
      <alignment horizontal="center" vertical="center"/>
    </xf>
    <xf numFmtId="2" fontId="66" fillId="13" borderId="31" xfId="5" applyNumberFormat="1" applyFont="1" applyFill="1" applyBorder="1" applyAlignment="1">
      <alignment horizontal="center" vertical="center"/>
    </xf>
    <xf numFmtId="2" fontId="66" fillId="13" borderId="73" xfId="6" applyNumberFormat="1" applyFont="1" applyFill="1" applyBorder="1" applyAlignment="1">
      <alignment horizontal="center" vertical="center"/>
    </xf>
    <xf numFmtId="2" fontId="66" fillId="13" borderId="31" xfId="6" applyNumberFormat="1" applyFont="1" applyFill="1" applyBorder="1" applyAlignment="1">
      <alignment horizontal="center" vertical="center"/>
    </xf>
    <xf numFmtId="0" fontId="66" fillId="13" borderId="26" xfId="5" applyFont="1" applyFill="1" applyBorder="1" applyAlignment="1" applyProtection="1">
      <alignment horizontal="center" vertical="center" wrapText="1"/>
    </xf>
    <xf numFmtId="0" fontId="22" fillId="0" borderId="0" xfId="10" applyFont="1" applyAlignment="1" applyProtection="1">
      <alignment horizontal="center" vertical="center" wrapText="1"/>
    </xf>
    <xf numFmtId="2" fontId="64" fillId="0" borderId="19" xfId="5" applyNumberFormat="1" applyFont="1" applyBorder="1" applyAlignment="1" applyProtection="1">
      <alignment horizontal="center" vertical="center"/>
    </xf>
    <xf numFmtId="0" fontId="68" fillId="13" borderId="45" xfId="0" applyFont="1" applyFill="1" applyBorder="1" applyAlignment="1">
      <alignment vertical="center" wrapText="1"/>
    </xf>
    <xf numFmtId="0" fontId="0" fillId="0" borderId="10" xfId="0" applyFill="1" applyBorder="1"/>
    <xf numFmtId="39" fontId="70" fillId="0" borderId="0" xfId="9" applyFont="1" applyAlignment="1" applyProtection="1">
      <alignment horizontal="center" vertical="center"/>
    </xf>
    <xf numFmtId="39" fontId="70" fillId="0" borderId="0" xfId="9" applyFont="1" applyAlignment="1">
      <alignment horizontal="center" vertical="center"/>
    </xf>
    <xf numFmtId="39" fontId="70" fillId="15" borderId="40" xfId="9" applyFont="1" applyFill="1" applyBorder="1" applyAlignment="1" applyProtection="1">
      <alignment horizontal="center" vertical="center"/>
    </xf>
    <xf numFmtId="39" fontId="70" fillId="15" borderId="42" xfId="9" applyFont="1" applyFill="1" applyBorder="1" applyAlignment="1" applyProtection="1">
      <alignment horizontal="center" vertical="center"/>
    </xf>
    <xf numFmtId="0" fontId="12" fillId="0" borderId="0" xfId="0" applyFont="1" applyFill="1" applyBorder="1" applyAlignment="1">
      <alignment vertical="center" wrapText="1"/>
    </xf>
    <xf numFmtId="164" fontId="32" fillId="28" borderId="89" xfId="4" applyNumberFormat="1" applyFont="1" applyFill="1" applyBorder="1" applyAlignment="1">
      <alignment horizontal="center" vertical="center" wrapText="1"/>
    </xf>
    <xf numFmtId="1" fontId="34" fillId="28" borderId="13" xfId="0" applyNumberFormat="1" applyFont="1" applyFill="1" applyBorder="1" applyAlignment="1" applyProtection="1">
      <alignment horizontal="center" vertical="center" wrapText="1"/>
    </xf>
    <xf numFmtId="1" fontId="34" fillId="28" borderId="4" xfId="0" applyNumberFormat="1" applyFont="1" applyFill="1" applyBorder="1" applyAlignment="1">
      <alignment horizontal="center" vertical="center" wrapText="1"/>
    </xf>
    <xf numFmtId="1" fontId="47" fillId="13" borderId="30" xfId="0" applyNumberFormat="1" applyFont="1" applyFill="1" applyBorder="1" applyAlignment="1" applyProtection="1">
      <alignment horizontal="center" vertical="center" wrapText="1"/>
    </xf>
    <xf numFmtId="1" fontId="75" fillId="13" borderId="30" xfId="0" applyNumberFormat="1" applyFont="1" applyFill="1" applyBorder="1" applyAlignment="1" applyProtection="1">
      <alignment horizontal="center" vertical="center" wrapText="1"/>
    </xf>
    <xf numFmtId="1" fontId="47" fillId="13" borderId="30" xfId="0" applyNumberFormat="1" applyFont="1" applyFill="1" applyBorder="1" applyAlignment="1" applyProtection="1">
      <alignment horizontal="right" vertical="center" wrapText="1"/>
    </xf>
    <xf numFmtId="1" fontId="47" fillId="13" borderId="44" xfId="0" applyNumberFormat="1" applyFont="1" applyFill="1" applyBorder="1" applyAlignment="1" applyProtection="1">
      <alignment horizontal="right" vertical="center" wrapText="1"/>
    </xf>
    <xf numFmtId="1" fontId="47" fillId="13" borderId="44" xfId="0" applyNumberFormat="1" applyFont="1" applyFill="1" applyBorder="1" applyAlignment="1" applyProtection="1">
      <alignment horizontal="center" vertical="center" wrapText="1"/>
    </xf>
    <xf numFmtId="1" fontId="75" fillId="13" borderId="44" xfId="0" applyNumberFormat="1" applyFont="1" applyFill="1" applyBorder="1" applyAlignment="1" applyProtection="1">
      <alignment horizontal="center" vertical="center" wrapText="1"/>
    </xf>
    <xf numFmtId="164" fontId="74" fillId="30" borderId="43" xfId="4" applyNumberFormat="1" applyFont="1" applyFill="1" applyBorder="1" applyAlignment="1" applyProtection="1">
      <alignment horizontal="center" vertical="center" wrapText="1"/>
    </xf>
    <xf numFmtId="1" fontId="40" fillId="30" borderId="44" xfId="0" applyNumberFormat="1" applyFont="1" applyFill="1" applyBorder="1" applyAlignment="1" applyProtection="1">
      <alignment horizontal="center" vertical="center" wrapText="1"/>
    </xf>
    <xf numFmtId="39" fontId="76" fillId="30" borderId="44" xfId="0" applyNumberFormat="1" applyFont="1" applyFill="1" applyBorder="1" applyAlignment="1" applyProtection="1">
      <alignment horizontal="center" vertical="center"/>
    </xf>
    <xf numFmtId="0" fontId="76" fillId="30" borderId="45" xfId="0" applyFont="1" applyFill="1" applyBorder="1" applyAlignment="1" applyProtection="1">
      <alignment horizontal="center" vertical="center"/>
    </xf>
    <xf numFmtId="0" fontId="76" fillId="30" borderId="44" xfId="0" applyFont="1" applyFill="1" applyBorder="1" applyAlignment="1" applyProtection="1">
      <alignment horizontal="center" vertical="center"/>
    </xf>
    <xf numFmtId="1" fontId="40" fillId="30" borderId="30" xfId="0" applyNumberFormat="1" applyFont="1" applyFill="1" applyBorder="1" applyAlignment="1" applyProtection="1">
      <alignment horizontal="center" vertical="center" wrapText="1"/>
    </xf>
    <xf numFmtId="39" fontId="76" fillId="30" borderId="30" xfId="0" applyNumberFormat="1" applyFont="1" applyFill="1" applyBorder="1" applyAlignment="1" applyProtection="1">
      <alignment horizontal="center" vertical="center"/>
    </xf>
    <xf numFmtId="0" fontId="76" fillId="30" borderId="30" xfId="0" applyFont="1" applyFill="1" applyBorder="1" applyAlignment="1" applyProtection="1">
      <alignment horizontal="center" vertical="center"/>
    </xf>
    <xf numFmtId="0" fontId="76" fillId="30" borderId="31" xfId="0" applyFont="1" applyFill="1" applyBorder="1" applyAlignment="1" applyProtection="1">
      <alignment horizontal="center" vertical="center"/>
    </xf>
    <xf numFmtId="2" fontId="64" fillId="4" borderId="107" xfId="6" applyNumberFormat="1" applyFont="1" applyFill="1" applyBorder="1" applyAlignment="1" applyProtection="1">
      <alignment horizontal="center" vertical="center" wrapText="1"/>
      <protection locked="0"/>
    </xf>
    <xf numFmtId="2" fontId="64" fillId="31" borderId="0" xfId="6" applyNumberFormat="1" applyFont="1" applyFill="1" applyBorder="1" applyAlignment="1" applyProtection="1">
      <alignment horizontal="center" vertical="center" wrapText="1"/>
      <protection locked="0"/>
    </xf>
    <xf numFmtId="0" fontId="0" fillId="0" borderId="35" xfId="0" applyBorder="1"/>
    <xf numFmtId="0" fontId="0" fillId="0" borderId="3" xfId="0" applyBorder="1"/>
    <xf numFmtId="0" fontId="0" fillId="0" borderId="0" xfId="0" applyFill="1" applyBorder="1"/>
    <xf numFmtId="0" fontId="77" fillId="0" borderId="0" xfId="0" applyNumberFormat="1" applyFont="1" applyFill="1" applyBorder="1" applyAlignment="1">
      <alignment horizontal="center" vertical="center" wrapText="1"/>
    </xf>
    <xf numFmtId="2" fontId="78" fillId="13" borderId="45" xfId="0" applyNumberFormat="1" applyFont="1" applyFill="1" applyBorder="1" applyAlignment="1">
      <alignment horizontal="center" vertical="center"/>
    </xf>
    <xf numFmtId="2" fontId="76" fillId="13" borderId="44" xfId="0" applyNumberFormat="1" applyFont="1" applyFill="1" applyBorder="1" applyAlignment="1">
      <alignment horizontal="center" vertical="center" wrapText="1"/>
    </xf>
    <xf numFmtId="1" fontId="12" fillId="5" borderId="2" xfId="0" applyNumberFormat="1" applyFont="1" applyFill="1" applyBorder="1" applyAlignment="1">
      <alignment horizontal="center" vertical="center" wrapText="1"/>
    </xf>
    <xf numFmtId="1" fontId="43" fillId="13" borderId="21" xfId="0" applyNumberFormat="1" applyFont="1" applyFill="1" applyBorder="1" applyAlignment="1" applyProtection="1">
      <alignment horizontal="center" vertical="center" wrapText="1"/>
    </xf>
    <xf numFmtId="164" fontId="32" fillId="7" borderId="114" xfId="4" applyNumberFormat="1" applyFont="1" applyFill="1" applyBorder="1" applyAlignment="1">
      <alignment horizontal="center" vertical="center" wrapText="1"/>
    </xf>
    <xf numFmtId="1" fontId="34" fillId="7" borderId="2" xfId="0" applyNumberFormat="1" applyFont="1" applyFill="1" applyBorder="1" applyAlignment="1" applyProtection="1">
      <alignment horizontal="center" vertical="center" wrapText="1"/>
    </xf>
    <xf numFmtId="1" fontId="34" fillId="7" borderId="35" xfId="0" applyNumberFormat="1" applyFont="1" applyFill="1" applyBorder="1" applyAlignment="1">
      <alignment horizontal="center" vertical="center" wrapText="1"/>
    </xf>
    <xf numFmtId="0" fontId="0" fillId="0" borderId="9" xfId="0" applyBorder="1"/>
    <xf numFmtId="0" fontId="22" fillId="32" borderId="0" xfId="10" applyFont="1" applyFill="1" applyAlignment="1" applyProtection="1">
      <alignment horizontal="center" vertical="center" wrapText="1"/>
    </xf>
    <xf numFmtId="0" fontId="22" fillId="31" borderId="0" xfId="10" applyFont="1" applyFill="1" applyAlignment="1" applyProtection="1">
      <alignment horizontal="center" vertical="center" wrapText="1"/>
    </xf>
    <xf numFmtId="0" fontId="22" fillId="13" borderId="0" xfId="10" applyFont="1" applyFill="1" applyAlignment="1" applyProtection="1">
      <alignment horizontal="center" vertical="center" wrapText="1"/>
    </xf>
    <xf numFmtId="0" fontId="18" fillId="13" borderId="0" xfId="5" applyFont="1" applyFill="1" applyBorder="1" applyAlignment="1" applyProtection="1">
      <alignment horizontal="center" vertical="center" wrapText="1"/>
    </xf>
    <xf numFmtId="39" fontId="21" fillId="31" borderId="0" xfId="9" applyFont="1" applyFill="1" applyAlignment="1" applyProtection="1">
      <alignment horizontal="center" vertical="center"/>
    </xf>
    <xf numFmtId="39" fontId="21" fillId="13" borderId="0" xfId="9" applyFont="1" applyFill="1" applyAlignment="1" applyProtection="1">
      <alignment horizontal="center" vertical="center"/>
    </xf>
    <xf numFmtId="4" fontId="61" fillId="13" borderId="49" xfId="7" applyFont="1" applyFill="1" applyBorder="1" applyAlignment="1">
      <alignment horizontal="center" vertical="center"/>
    </xf>
    <xf numFmtId="4" fontId="61" fillId="13" borderId="50" xfId="7" applyFont="1" applyFill="1" applyBorder="1" applyAlignment="1">
      <alignment horizontal="center" vertical="center"/>
    </xf>
    <xf numFmtId="169" fontId="70" fillId="32" borderId="0" xfId="9" applyNumberFormat="1" applyFont="1" applyFill="1" applyAlignment="1">
      <alignment horizontal="center" vertical="center"/>
    </xf>
    <xf numFmtId="4" fontId="61" fillId="13" borderId="70" xfId="7" applyFont="1" applyFill="1" applyBorder="1" applyAlignment="1">
      <alignment horizontal="center" vertical="center"/>
    </xf>
    <xf numFmtId="4" fontId="61" fillId="13" borderId="120" xfId="7" applyFont="1" applyFill="1" applyBorder="1" applyAlignment="1">
      <alignment horizontal="center" vertical="center"/>
    </xf>
    <xf numFmtId="4" fontId="61" fillId="13" borderId="121" xfId="7" applyFont="1" applyFill="1" applyBorder="1" applyAlignment="1">
      <alignment horizontal="center" vertical="center"/>
    </xf>
    <xf numFmtId="0" fontId="18" fillId="13" borderId="21" xfId="5" applyFont="1" applyFill="1" applyBorder="1" applyAlignment="1" applyProtection="1">
      <alignment horizontal="center" vertical="center" wrapText="1"/>
    </xf>
    <xf numFmtId="0" fontId="18" fillId="4" borderId="36" xfId="5" applyFont="1" applyFill="1" applyBorder="1" applyAlignment="1" applyProtection="1">
      <alignment horizontal="center" vertical="center" wrapText="1"/>
    </xf>
    <xf numFmtId="4" fontId="70" fillId="32" borderId="0" xfId="9" applyNumberFormat="1" applyFont="1" applyFill="1" applyAlignment="1" applyProtection="1">
      <alignment horizontal="center" vertical="center"/>
    </xf>
    <xf numFmtId="4" fontId="64" fillId="13" borderId="0" xfId="7" applyNumberFormat="1" applyFont="1" applyFill="1" applyBorder="1" applyAlignment="1">
      <alignment horizontal="center" vertical="center"/>
    </xf>
    <xf numFmtId="4" fontId="61" fillId="13" borderId="0" xfId="7" applyNumberFormat="1" applyFont="1" applyFill="1" applyBorder="1" applyAlignment="1">
      <alignment horizontal="center" vertical="center"/>
    </xf>
    <xf numFmtId="2" fontId="64" fillId="4" borderId="123" xfId="6" applyNumberFormat="1" applyFont="1" applyFill="1" applyBorder="1" applyAlignment="1" applyProtection="1">
      <alignment horizontal="center" vertical="center" wrapText="1"/>
      <protection locked="0"/>
    </xf>
    <xf numFmtId="2" fontId="64" fillId="4" borderId="122" xfId="6" applyNumberFormat="1" applyFont="1" applyFill="1" applyBorder="1" applyAlignment="1" applyProtection="1">
      <alignment horizontal="center" vertical="center" wrapText="1"/>
      <protection locked="0"/>
    </xf>
    <xf numFmtId="2" fontId="64" fillId="0" borderId="19" xfId="5" applyNumberFormat="1" applyFont="1" applyBorder="1" applyAlignment="1" applyProtection="1">
      <alignment horizontal="center" vertical="center" wrapText="1"/>
    </xf>
    <xf numFmtId="168" fontId="37" fillId="0" borderId="0" xfId="17" applyNumberFormat="1" applyFont="1" applyFill="1" applyBorder="1" applyAlignment="1">
      <alignment horizontal="left" vertical="center"/>
    </xf>
    <xf numFmtId="164" fontId="61" fillId="0" borderId="0" xfId="18" applyFont="1" applyFill="1" applyBorder="1" applyAlignment="1" applyProtection="1">
      <alignment horizontal="center" vertical="center" wrapText="1"/>
      <protection locked="0"/>
    </xf>
    <xf numFmtId="2" fontId="61" fillId="0" borderId="0" xfId="18" applyNumberFormat="1" applyFont="1" applyFill="1" applyBorder="1" applyAlignment="1" applyProtection="1">
      <alignment horizontal="center" vertical="center" wrapText="1"/>
      <protection locked="0"/>
    </xf>
    <xf numFmtId="1" fontId="61" fillId="0" borderId="0" xfId="18" applyNumberFormat="1" applyFont="1" applyFill="1" applyBorder="1" applyAlignment="1" applyProtection="1">
      <alignment horizontal="center" vertical="center" wrapText="1"/>
      <protection locked="0"/>
    </xf>
    <xf numFmtId="2" fontId="49" fillId="0" borderId="0" xfId="19" applyNumberFormat="1" applyFont="1" applyFill="1" applyAlignment="1" applyProtection="1">
      <alignment horizontal="left" vertical="center" wrapText="1"/>
      <protection locked="0"/>
    </xf>
    <xf numFmtId="2" fontId="36" fillId="0" borderId="32" xfId="18" applyNumberFormat="1" applyFont="1" applyFill="1" applyBorder="1" applyAlignment="1" applyProtection="1">
      <alignment horizontal="left" vertical="center" wrapText="1"/>
      <protection locked="0"/>
    </xf>
    <xf numFmtId="168" fontId="37" fillId="12" borderId="0" xfId="17" applyNumberFormat="1" applyFont="1" applyFill="1" applyBorder="1" applyAlignment="1">
      <alignment horizontal="left" vertical="center"/>
    </xf>
    <xf numFmtId="164" fontId="61" fillId="12" borderId="0" xfId="18" applyFont="1" applyFill="1" applyBorder="1" applyAlignment="1" applyProtection="1">
      <alignment horizontal="center" vertical="center" wrapText="1"/>
      <protection locked="0"/>
    </xf>
    <xf numFmtId="2" fontId="61" fillId="12" borderId="0" xfId="18" applyNumberFormat="1" applyFont="1" applyFill="1" applyBorder="1" applyAlignment="1" applyProtection="1">
      <alignment horizontal="center" vertical="center" wrapText="1"/>
      <protection locked="0"/>
    </xf>
    <xf numFmtId="1" fontId="61" fillId="12" borderId="0" xfId="18" applyNumberFormat="1" applyFont="1" applyFill="1" applyBorder="1" applyAlignment="1" applyProtection="1">
      <alignment horizontal="center" vertical="center" wrapText="1"/>
      <protection locked="0"/>
    </xf>
    <xf numFmtId="2" fontId="49" fillId="12" borderId="0" xfId="19" applyNumberFormat="1" applyFont="1" applyFill="1" applyAlignment="1" applyProtection="1">
      <alignment horizontal="left" vertical="center" wrapText="1"/>
      <protection locked="0"/>
    </xf>
    <xf numFmtId="2" fontId="36" fillId="12" borderId="32" xfId="18" applyNumberFormat="1" applyFont="1" applyFill="1" applyBorder="1" applyAlignment="1" applyProtection="1">
      <alignment horizontal="left" vertical="center" wrapText="1"/>
      <protection locked="0"/>
    </xf>
    <xf numFmtId="2" fontId="36" fillId="0" borderId="0" xfId="18" applyNumberFormat="1" applyFont="1" applyFill="1" applyBorder="1" applyAlignment="1" applyProtection="1">
      <alignment horizontal="center" vertical="center" wrapText="1"/>
      <protection locked="0"/>
    </xf>
    <xf numFmtId="1" fontId="36" fillId="0" borderId="0" xfId="18" applyNumberFormat="1" applyFont="1" applyFill="1" applyBorder="1" applyAlignment="1" applyProtection="1">
      <alignment horizontal="center" vertical="center" wrapText="1"/>
      <protection locked="0"/>
    </xf>
    <xf numFmtId="0" fontId="50" fillId="0" borderId="0" xfId="19" applyNumberFormat="1" applyFont="1" applyFill="1" applyAlignment="1" applyProtection="1">
      <alignment horizontal="left" vertical="center" wrapText="1"/>
      <protection locked="0"/>
    </xf>
    <xf numFmtId="1" fontId="37" fillId="12" borderId="0" xfId="18" applyNumberFormat="1" applyFont="1" applyFill="1" applyBorder="1" applyAlignment="1" applyProtection="1">
      <alignment horizontal="center" vertical="center" wrapText="1"/>
      <protection locked="0"/>
    </xf>
    <xf numFmtId="0" fontId="50" fillId="12" borderId="0" xfId="19" applyFont="1" applyFill="1" applyBorder="1" applyAlignment="1" applyProtection="1">
      <alignment horizontal="left" vertical="center" wrapText="1"/>
      <protection locked="0"/>
    </xf>
    <xf numFmtId="3" fontId="37" fillId="12" borderId="32" xfId="20" applyNumberFormat="1" applyFont="1" applyFill="1" applyBorder="1" applyAlignment="1" applyProtection="1">
      <alignment horizontal="center" vertical="center"/>
      <protection locked="0"/>
    </xf>
    <xf numFmtId="0" fontId="50" fillId="12" borderId="0" xfId="19" applyNumberFormat="1" applyFont="1" applyFill="1" applyBorder="1" applyAlignment="1" applyProtection="1">
      <alignment horizontal="left" vertical="center" wrapText="1"/>
      <protection locked="0"/>
    </xf>
    <xf numFmtId="1" fontId="37" fillId="0" borderId="0" xfId="18" applyNumberFormat="1" applyFont="1" applyFill="1" applyBorder="1" applyAlignment="1" applyProtection="1">
      <alignment horizontal="center" vertical="center" wrapText="1"/>
      <protection locked="0"/>
    </xf>
    <xf numFmtId="0" fontId="50" fillId="0" borderId="0" xfId="19" applyNumberFormat="1" applyFont="1" applyFill="1" applyBorder="1" applyAlignment="1" applyProtection="1">
      <alignment horizontal="left" vertical="center" wrapText="1"/>
      <protection locked="0"/>
    </xf>
    <xf numFmtId="3" fontId="37" fillId="0" borderId="32" xfId="20" applyNumberFormat="1" applyFont="1" applyFill="1" applyBorder="1" applyAlignment="1" applyProtection="1">
      <alignment horizontal="center" vertical="center"/>
      <protection locked="0"/>
    </xf>
    <xf numFmtId="1" fontId="37" fillId="0" borderId="0" xfId="18" applyNumberFormat="1" applyFont="1" applyFill="1" applyBorder="1" applyAlignment="1" applyProtection="1">
      <alignment horizontal="center" vertical="center"/>
      <protection locked="0"/>
    </xf>
    <xf numFmtId="1" fontId="37" fillId="0" borderId="0" xfId="18" applyNumberFormat="1" applyFont="1" applyAlignment="1" applyProtection="1">
      <alignment horizontal="center" vertical="center"/>
      <protection locked="0"/>
    </xf>
    <xf numFmtId="1" fontId="37" fillId="0" borderId="0" xfId="18" applyNumberFormat="1" applyFont="1" applyFill="1" applyAlignment="1" applyProtection="1">
      <alignment horizontal="center" vertical="center"/>
      <protection locked="0"/>
    </xf>
    <xf numFmtId="0" fontId="50" fillId="0" borderId="30" xfId="19" applyFont="1" applyFill="1" applyBorder="1" applyAlignment="1" applyProtection="1">
      <alignment horizontal="left" vertical="center" wrapText="1"/>
      <protection locked="0"/>
    </xf>
    <xf numFmtId="3" fontId="37" fillId="0" borderId="31" xfId="20" applyNumberFormat="1" applyFont="1" applyFill="1" applyBorder="1" applyAlignment="1" applyProtection="1">
      <alignment horizontal="center" vertical="center"/>
      <protection locked="0"/>
    </xf>
    <xf numFmtId="0" fontId="50" fillId="0" borderId="0" xfId="19" applyFont="1" applyFill="1" applyBorder="1" applyAlignment="1" applyProtection="1">
      <alignment horizontal="left" vertical="center" wrapText="1"/>
      <protection locked="0"/>
    </xf>
    <xf numFmtId="1" fontId="37" fillId="12" borderId="0" xfId="18" applyNumberFormat="1" applyFont="1" applyFill="1" applyAlignment="1" applyProtection="1">
      <alignment horizontal="center" vertical="center"/>
      <protection locked="0"/>
    </xf>
    <xf numFmtId="168" fontId="37" fillId="0" borderId="30" xfId="17" applyNumberFormat="1" applyFont="1" applyFill="1" applyBorder="1" applyAlignment="1">
      <alignment horizontal="left" vertical="center"/>
    </xf>
    <xf numFmtId="0" fontId="49" fillId="0" borderId="30" xfId="19" applyFont="1" applyFill="1" applyBorder="1" applyAlignment="1" applyProtection="1">
      <alignment horizontal="left" vertical="center" wrapText="1"/>
      <protection locked="0"/>
    </xf>
    <xf numFmtId="3" fontId="37" fillId="0" borderId="30" xfId="20" applyNumberFormat="1" applyFont="1" applyFill="1" applyBorder="1" applyAlignment="1" applyProtection="1">
      <alignment horizontal="center" vertical="center"/>
      <protection locked="0"/>
    </xf>
    <xf numFmtId="1" fontId="37" fillId="12" borderId="0" xfId="18" applyNumberFormat="1" applyFont="1" applyFill="1" applyBorder="1" applyAlignment="1" applyProtection="1">
      <alignment horizontal="center" vertical="center"/>
      <protection locked="0"/>
    </xf>
    <xf numFmtId="1" fontId="37" fillId="12" borderId="75" xfId="18" applyNumberFormat="1" applyFont="1" applyFill="1" applyBorder="1" applyAlignment="1" applyProtection="1">
      <alignment horizontal="center" vertical="center"/>
      <protection locked="0"/>
    </xf>
    <xf numFmtId="3" fontId="37" fillId="12" borderId="71" xfId="20" applyNumberFormat="1" applyFont="1" applyFill="1" applyBorder="1" applyAlignment="1" applyProtection="1">
      <alignment horizontal="center" vertical="center"/>
      <protection locked="0"/>
    </xf>
    <xf numFmtId="168" fontId="37" fillId="12" borderId="30" xfId="17" applyNumberFormat="1" applyFont="1" applyFill="1" applyBorder="1" applyAlignment="1">
      <alignment horizontal="left" vertical="center"/>
    </xf>
    <xf numFmtId="1" fontId="37" fillId="12" borderId="30" xfId="18" applyNumberFormat="1" applyFont="1" applyFill="1" applyBorder="1" applyAlignment="1" applyProtection="1">
      <alignment horizontal="center" vertical="center"/>
      <protection locked="0"/>
    </xf>
    <xf numFmtId="3" fontId="37" fillId="0" borderId="0" xfId="7" applyNumberFormat="1" applyFont="1" applyFill="1" applyBorder="1" applyAlignment="1" applyProtection="1">
      <alignment horizontal="center" vertical="center"/>
      <protection locked="0"/>
    </xf>
    <xf numFmtId="4" fontId="61" fillId="0" borderId="0" xfId="7" applyFont="1" applyFill="1" applyBorder="1" applyAlignment="1">
      <alignment horizontal="center" vertical="center"/>
    </xf>
    <xf numFmtId="2" fontId="66" fillId="0" borderId="0" xfId="6" applyNumberFormat="1" applyFont="1" applyFill="1" applyBorder="1" applyAlignment="1">
      <alignment horizontal="center" vertical="center"/>
    </xf>
    <xf numFmtId="2" fontId="61" fillId="4" borderId="50" xfId="6" applyNumberFormat="1" applyFont="1" applyFill="1" applyBorder="1" applyAlignment="1" applyProtection="1">
      <alignment horizontal="center" vertical="center" wrapText="1"/>
      <protection locked="0"/>
    </xf>
    <xf numFmtId="4" fontId="61" fillId="13" borderId="50" xfId="7" applyNumberFormat="1" applyFont="1" applyFill="1" applyBorder="1" applyAlignment="1">
      <alignment horizontal="center" vertical="center"/>
    </xf>
    <xf numFmtId="1" fontId="37" fillId="0" borderId="0" xfId="18" applyNumberFormat="1" applyFont="1" applyFill="1" applyAlignment="1" applyProtection="1">
      <alignment horizontal="left" vertical="center"/>
      <protection locked="0"/>
    </xf>
    <xf numFmtId="168" fontId="37" fillId="0" borderId="69" xfId="17" applyNumberFormat="1" applyFont="1" applyFill="1" applyBorder="1" applyAlignment="1">
      <alignment horizontal="left" vertical="center"/>
    </xf>
    <xf numFmtId="1" fontId="37" fillId="0" borderId="69" xfId="18" applyNumberFormat="1" applyFont="1" applyFill="1" applyBorder="1" applyAlignment="1" applyProtection="1">
      <alignment horizontal="center" vertical="center"/>
      <protection locked="0"/>
    </xf>
    <xf numFmtId="1" fontId="37" fillId="0" borderId="30" xfId="18" applyNumberFormat="1" applyFont="1" applyFill="1" applyBorder="1" applyAlignment="1" applyProtection="1">
      <alignment horizontal="center" vertical="center"/>
      <protection locked="0"/>
    </xf>
    <xf numFmtId="0" fontId="50" fillId="0" borderId="30" xfId="19" applyNumberFormat="1" applyFont="1" applyFill="1" applyBorder="1" applyAlignment="1" applyProtection="1">
      <alignment horizontal="left" vertical="center" wrapText="1"/>
      <protection locked="0"/>
    </xf>
    <xf numFmtId="3" fontId="37" fillId="0" borderId="72" xfId="20" applyNumberFormat="1" applyFont="1" applyFill="1" applyBorder="1" applyAlignment="1" applyProtection="1">
      <alignment horizontal="center" vertical="center"/>
      <protection locked="0"/>
    </xf>
    <xf numFmtId="1" fontId="37" fillId="12" borderId="74" xfId="18" applyNumberFormat="1" applyFont="1" applyFill="1" applyBorder="1" applyAlignment="1" applyProtection="1">
      <alignment horizontal="center" vertical="center"/>
      <protection locked="0"/>
    </xf>
    <xf numFmtId="0" fontId="50" fillId="12" borderId="74" xfId="19" applyFont="1" applyFill="1" applyBorder="1" applyAlignment="1" applyProtection="1">
      <alignment horizontal="left" vertical="center" wrapText="1"/>
      <protection locked="0"/>
    </xf>
    <xf numFmtId="3" fontId="37" fillId="12" borderId="73" xfId="20" applyNumberFormat="1" applyFont="1" applyFill="1" applyBorder="1" applyAlignment="1" applyProtection="1">
      <alignment horizontal="center" vertical="center"/>
      <protection locked="0"/>
    </xf>
    <xf numFmtId="1" fontId="37" fillId="0" borderId="74" xfId="18" applyNumberFormat="1" applyFont="1" applyFill="1" applyBorder="1" applyAlignment="1" applyProtection="1">
      <alignment horizontal="center" vertical="center"/>
      <protection locked="0"/>
    </xf>
    <xf numFmtId="0" fontId="50" fillId="0" borderId="74" xfId="19" applyFont="1" applyFill="1" applyBorder="1" applyAlignment="1" applyProtection="1">
      <alignment horizontal="left" vertical="center" wrapText="1"/>
      <protection locked="0"/>
    </xf>
    <xf numFmtId="3" fontId="37" fillId="0" borderId="73" xfId="20" applyNumberFormat="1" applyFont="1" applyFill="1" applyBorder="1" applyAlignment="1" applyProtection="1">
      <alignment horizontal="center" vertical="center"/>
      <protection locked="0"/>
    </xf>
    <xf numFmtId="0" fontId="50" fillId="0" borderId="69" xfId="19" applyFont="1" applyFill="1" applyBorder="1" applyAlignment="1" applyProtection="1">
      <alignment horizontal="left" vertical="center" wrapText="1"/>
      <protection locked="0"/>
    </xf>
    <xf numFmtId="3" fontId="37" fillId="0" borderId="32" xfId="20" applyNumberFormat="1" applyFont="1" applyFill="1" applyBorder="1" applyAlignment="1" applyProtection="1">
      <alignment horizontal="right" vertical="center"/>
      <protection locked="0"/>
    </xf>
    <xf numFmtId="3" fontId="37" fillId="12" borderId="32" xfId="20" applyNumberFormat="1" applyFont="1" applyFill="1" applyBorder="1" applyAlignment="1" applyProtection="1">
      <alignment horizontal="right" vertical="center"/>
      <protection locked="0"/>
    </xf>
    <xf numFmtId="1" fontId="37" fillId="0" borderId="0" xfId="18" applyNumberFormat="1" applyFont="1" applyFill="1" applyBorder="1" applyAlignment="1" applyProtection="1">
      <alignment horizontal="left" vertical="center" wrapText="1"/>
      <protection locked="0"/>
    </xf>
    <xf numFmtId="1" fontId="37" fillId="12" borderId="0" xfId="18" applyNumberFormat="1" applyFont="1" applyFill="1" applyAlignment="1" applyProtection="1">
      <alignment horizontal="left" vertical="center"/>
      <protection locked="0"/>
    </xf>
    <xf numFmtId="1" fontId="37" fillId="0" borderId="69" xfId="18" applyNumberFormat="1" applyFont="1" applyFill="1" applyBorder="1" applyAlignment="1" applyProtection="1">
      <alignment horizontal="left" vertical="center"/>
      <protection locked="0"/>
    </xf>
    <xf numFmtId="171" fontId="70" fillId="32" borderId="0" xfId="9" applyNumberFormat="1" applyFont="1" applyFill="1" applyAlignment="1">
      <alignment horizontal="center" vertical="center"/>
    </xf>
    <xf numFmtId="0" fontId="90" fillId="0" borderId="5" xfId="0" applyFont="1"/>
    <xf numFmtId="0" fontId="92" fillId="0" borderId="5" xfId="0" applyFont="1"/>
    <xf numFmtId="0" fontId="90" fillId="0" borderId="14" xfId="0" applyFont="1" applyFill="1" applyBorder="1"/>
    <xf numFmtId="0" fontId="91" fillId="0" borderId="5" xfId="0" applyFont="1"/>
    <xf numFmtId="0" fontId="91" fillId="0" borderId="13" xfId="0" applyFont="1" applyBorder="1"/>
    <xf numFmtId="0" fontId="91" fillId="0" borderId="10" xfId="0" applyFont="1" applyBorder="1"/>
    <xf numFmtId="0" fontId="93" fillId="0" borderId="126" xfId="0" applyFont="1" applyBorder="1"/>
    <xf numFmtId="0" fontId="93" fillId="29" borderId="127" xfId="0" applyFont="1" applyFill="1" applyBorder="1" applyAlignment="1">
      <alignment horizontal="center"/>
    </xf>
    <xf numFmtId="0" fontId="93" fillId="0" borderId="5" xfId="0" applyFont="1"/>
    <xf numFmtId="0" fontId="93" fillId="29" borderId="7" xfId="0" applyFont="1" applyFill="1" applyBorder="1" applyAlignment="1">
      <alignment horizontal="center"/>
    </xf>
    <xf numFmtId="0" fontId="93" fillId="0" borderId="8" xfId="0" applyFont="1" applyBorder="1"/>
    <xf numFmtId="0" fontId="93" fillId="29" borderId="131" xfId="0" applyFont="1" applyFill="1" applyBorder="1" applyAlignment="1">
      <alignment horizontal="center"/>
    </xf>
    <xf numFmtId="0" fontId="93" fillId="0" borderId="2" xfId="0" applyFont="1" applyBorder="1"/>
    <xf numFmtId="0" fontId="91" fillId="0" borderId="2" xfId="0" applyFont="1" applyBorder="1"/>
    <xf numFmtId="0" fontId="91" fillId="0" borderId="14" xfId="0" applyFont="1" applyBorder="1"/>
    <xf numFmtId="0" fontId="91" fillId="0" borderId="124" xfId="0" applyFont="1" applyBorder="1"/>
    <xf numFmtId="0" fontId="91" fillId="0" borderId="136" xfId="0" applyFont="1" applyBorder="1"/>
    <xf numFmtId="1" fontId="39" fillId="17" borderId="81" xfId="0" applyNumberFormat="1" applyFont="1" applyFill="1" applyBorder="1" applyAlignment="1" applyProtection="1">
      <alignment horizontal="center" vertical="center" wrapText="1"/>
    </xf>
    <xf numFmtId="1" fontId="39" fillId="19" borderId="37" xfId="0" applyNumberFormat="1" applyFont="1" applyFill="1" applyBorder="1" applyAlignment="1" applyProtection="1">
      <alignment horizontal="center" vertical="center" wrapText="1"/>
    </xf>
    <xf numFmtId="1" fontId="39" fillId="21" borderId="37" xfId="0" applyNumberFormat="1" applyFont="1" applyFill="1" applyBorder="1" applyAlignment="1" applyProtection="1">
      <alignment horizontal="center" vertical="center" wrapText="1"/>
    </xf>
    <xf numFmtId="1" fontId="39" fillId="20" borderId="37" xfId="0" applyNumberFormat="1" applyFont="1" applyFill="1" applyBorder="1" applyAlignment="1" applyProtection="1">
      <alignment horizontal="center" vertical="center" wrapText="1"/>
    </xf>
    <xf numFmtId="1" fontId="39" fillId="16" borderId="37" xfId="0" applyNumberFormat="1" applyFont="1" applyFill="1" applyBorder="1" applyAlignment="1" applyProtection="1">
      <alignment horizontal="center" vertical="center" wrapText="1"/>
    </xf>
    <xf numFmtId="1" fontId="39" fillId="18" borderId="52" xfId="0" applyNumberFormat="1" applyFont="1" applyFill="1" applyBorder="1" applyAlignment="1" applyProtection="1">
      <alignment horizontal="center" vertical="center" wrapText="1"/>
    </xf>
    <xf numFmtId="1" fontId="39" fillId="17" borderId="37" xfId="0" applyNumberFormat="1" applyFont="1" applyFill="1" applyBorder="1" applyAlignment="1" applyProtection="1">
      <alignment horizontal="center" vertical="center" wrapText="1"/>
    </xf>
    <xf numFmtId="0" fontId="91" fillId="0" borderId="137" xfId="0" applyFont="1" applyBorder="1" applyAlignment="1">
      <alignment wrapText="1"/>
    </xf>
    <xf numFmtId="0" fontId="93" fillId="0" borderId="5" xfId="0" applyFont="1" applyAlignment="1">
      <alignment vertical="center"/>
    </xf>
    <xf numFmtId="0" fontId="93" fillId="29" borderId="77" xfId="0" applyFont="1" applyFill="1" applyBorder="1" applyAlignment="1">
      <alignment horizontal="center"/>
    </xf>
    <xf numFmtId="0" fontId="0" fillId="0" borderId="5" xfId="0" applyAlignment="1">
      <alignment vertical="center"/>
    </xf>
    <xf numFmtId="167" fontId="66" fillId="29" borderId="0" xfId="5" applyNumberFormat="1" applyFont="1" applyFill="1" applyAlignment="1" applyProtection="1">
      <alignment horizontal="right" vertical="center" wrapText="1"/>
      <protection locked="0"/>
    </xf>
    <xf numFmtId="166" fontId="66" fillId="29" borderId="0" xfId="11" applyFont="1" applyFill="1" applyAlignment="1" applyProtection="1">
      <alignment horizontal="left" vertical="center"/>
    </xf>
    <xf numFmtId="0" fontId="18" fillId="29" borderId="0" xfId="5" applyFont="1" applyFill="1" applyAlignment="1" applyProtection="1">
      <alignment horizontal="left" vertical="center"/>
    </xf>
    <xf numFmtId="0" fontId="15" fillId="29" borderId="0" xfId="5" applyFont="1" applyFill="1" applyAlignment="1" applyProtection="1">
      <alignment horizontal="left" vertical="center" wrapText="1"/>
    </xf>
    <xf numFmtId="0" fontId="18" fillId="29" borderId="11" xfId="5" applyFont="1" applyFill="1" applyBorder="1" applyAlignment="1" applyProtection="1">
      <alignment horizontal="left" vertical="center"/>
    </xf>
    <xf numFmtId="168" fontId="37" fillId="12" borderId="69" xfId="17" applyNumberFormat="1" applyFont="1" applyFill="1" applyBorder="1" applyAlignment="1">
      <alignment horizontal="left" vertical="center"/>
    </xf>
    <xf numFmtId="1" fontId="37" fillId="12" borderId="69" xfId="18" applyNumberFormat="1" applyFont="1" applyFill="1" applyBorder="1" applyAlignment="1" applyProtection="1">
      <alignment horizontal="center" vertical="center"/>
      <protection locked="0"/>
    </xf>
    <xf numFmtId="3" fontId="37" fillId="12" borderId="72" xfId="20" applyNumberFormat="1" applyFont="1" applyFill="1" applyBorder="1" applyAlignment="1" applyProtection="1">
      <alignment horizontal="center" vertical="center"/>
      <protection locked="0"/>
    </xf>
    <xf numFmtId="1" fontId="37" fillId="0" borderId="30" xfId="18" applyNumberFormat="1" applyFont="1" applyFill="1" applyBorder="1" applyAlignment="1" applyProtection="1">
      <alignment horizontal="center" vertical="center" wrapText="1"/>
      <protection locked="0"/>
    </xf>
    <xf numFmtId="3" fontId="37" fillId="0" borderId="31" xfId="20" applyNumberFormat="1" applyFont="1" applyFill="1" applyBorder="1" applyAlignment="1" applyProtection="1">
      <alignment horizontal="right" vertical="center"/>
      <protection locked="0"/>
    </xf>
    <xf numFmtId="1" fontId="37" fillId="12" borderId="0" xfId="18" applyNumberFormat="1" applyFont="1" applyFill="1" applyBorder="1" applyAlignment="1" applyProtection="1">
      <alignment horizontal="left" vertical="center"/>
      <protection locked="0"/>
    </xf>
    <xf numFmtId="0" fontId="50" fillId="12" borderId="69" xfId="19" applyFont="1" applyFill="1" applyBorder="1" applyAlignment="1" applyProtection="1">
      <alignment horizontal="left" vertical="center" wrapText="1"/>
      <protection locked="0"/>
    </xf>
    <xf numFmtId="1" fontId="37" fillId="12" borderId="0" xfId="18" applyNumberFormat="1" applyFont="1" applyFill="1" applyBorder="1" applyAlignment="1" applyProtection="1">
      <alignment horizontal="left" vertical="center" wrapText="1"/>
      <protection locked="0"/>
    </xf>
    <xf numFmtId="1" fontId="93" fillId="29" borderId="134" xfId="0" applyNumberFormat="1" applyFont="1" applyFill="1" applyBorder="1" applyAlignment="1">
      <alignment horizontal="center" vertical="center"/>
    </xf>
    <xf numFmtId="1" fontId="93" fillId="29" borderId="10" xfId="0" applyNumberFormat="1" applyFont="1" applyFill="1" applyBorder="1" applyAlignment="1">
      <alignment horizontal="center" vertical="center"/>
    </xf>
    <xf numFmtId="1" fontId="93" fillId="29" borderId="135" xfId="0" applyNumberFormat="1" applyFont="1" applyFill="1" applyBorder="1" applyAlignment="1">
      <alignment horizontal="center" vertical="center"/>
    </xf>
    <xf numFmtId="1" fontId="93" fillId="29" borderId="124" xfId="0" applyNumberFormat="1" applyFont="1" applyFill="1" applyBorder="1" applyAlignment="1">
      <alignment horizontal="center" vertical="center"/>
    </xf>
    <xf numFmtId="0" fontId="93" fillId="29" borderId="126" xfId="0" applyFont="1" applyFill="1" applyBorder="1" applyAlignment="1">
      <alignment horizontal="center"/>
    </xf>
    <xf numFmtId="0" fontId="93" fillId="29" borderId="5" xfId="0" applyFont="1" applyFill="1" applyBorder="1" applyAlignment="1">
      <alignment horizontal="center"/>
    </xf>
    <xf numFmtId="0" fontId="93" fillId="29" borderId="5" xfId="0" applyFont="1" applyFill="1" applyBorder="1" applyAlignment="1">
      <alignment horizontal="center" vertical="center"/>
    </xf>
    <xf numFmtId="0" fontId="93" fillId="29" borderId="13" xfId="0" applyFont="1" applyFill="1" applyBorder="1" applyAlignment="1">
      <alignment horizontal="center"/>
    </xf>
    <xf numFmtId="0" fontId="93" fillId="29" borderId="8" xfId="0" applyFont="1" applyFill="1" applyBorder="1" applyAlignment="1">
      <alignment horizontal="center"/>
    </xf>
    <xf numFmtId="0" fontId="93" fillId="29" borderId="2" xfId="0" applyFont="1" applyFill="1" applyBorder="1" applyAlignment="1">
      <alignment horizontal="center"/>
    </xf>
    <xf numFmtId="1" fontId="93" fillId="29" borderId="125" xfId="0" applyNumberFormat="1" applyFont="1" applyFill="1" applyBorder="1" applyAlignment="1">
      <alignment horizontal="center" vertical="center"/>
    </xf>
    <xf numFmtId="20" fontId="93" fillId="0" borderId="140" xfId="0" applyNumberFormat="1" applyFont="1" applyFill="1" applyBorder="1" applyAlignment="1">
      <alignment horizontal="center" vertical="center"/>
    </xf>
    <xf numFmtId="167" fontId="93" fillId="29" borderId="125" xfId="0" applyNumberFormat="1" applyFont="1" applyFill="1" applyBorder="1" applyAlignment="1">
      <alignment horizontal="center" vertical="center"/>
    </xf>
    <xf numFmtId="0" fontId="93" fillId="0" borderId="14" xfId="0" applyFont="1" applyBorder="1" applyAlignment="1">
      <alignment horizontal="left" wrapText="1"/>
    </xf>
    <xf numFmtId="0" fontId="0" fillId="0" borderId="4" xfId="0" applyBorder="1"/>
    <xf numFmtId="0" fontId="91" fillId="35" borderId="127" xfId="0" applyFont="1" applyFill="1" applyBorder="1" applyAlignment="1" applyProtection="1">
      <alignment horizontal="center" vertical="center"/>
      <protection locked="0"/>
    </xf>
    <xf numFmtId="0" fontId="91" fillId="35" borderId="7" xfId="0" applyFont="1" applyFill="1" applyBorder="1" applyAlignment="1" applyProtection="1">
      <alignment horizontal="center" vertical="center"/>
      <protection locked="0"/>
    </xf>
    <xf numFmtId="0" fontId="91" fillId="35" borderId="131" xfId="0" applyFont="1" applyFill="1" applyBorder="1" applyAlignment="1" applyProtection="1">
      <alignment horizontal="center" vertical="center"/>
      <protection locked="0"/>
    </xf>
    <xf numFmtId="0" fontId="91" fillId="35" borderId="35" xfId="0" applyFont="1" applyFill="1" applyBorder="1" applyAlignment="1" applyProtection="1">
      <alignment horizontal="center" vertical="center"/>
      <protection locked="0"/>
    </xf>
    <xf numFmtId="1" fontId="93" fillId="0" borderId="140" xfId="0" applyNumberFormat="1" applyFont="1" applyFill="1" applyBorder="1" applyAlignment="1" applyProtection="1">
      <alignment horizontal="center" vertical="center"/>
      <protection locked="0"/>
    </xf>
    <xf numFmtId="0" fontId="91" fillId="35" borderId="153" xfId="0" applyFont="1" applyFill="1" applyBorder="1" applyAlignment="1" applyProtection="1">
      <alignment horizontal="center" vertical="center"/>
      <protection locked="0"/>
    </xf>
    <xf numFmtId="0" fontId="93" fillId="0" borderId="5" xfId="0" applyFont="1" applyBorder="1"/>
    <xf numFmtId="0" fontId="93" fillId="34" borderId="14" xfId="0" applyFont="1" applyFill="1" applyBorder="1" applyAlignment="1">
      <alignment horizontal="center" vertical="center" wrapText="1"/>
    </xf>
    <xf numFmtId="0" fontId="93" fillId="29" borderId="17" xfId="0" applyFont="1" applyFill="1" applyBorder="1" applyAlignment="1">
      <alignment horizontal="center" vertical="center" wrapText="1"/>
    </xf>
    <xf numFmtId="0" fontId="91" fillId="0" borderId="69" xfId="0" applyFont="1" applyBorder="1"/>
    <xf numFmtId="0" fontId="93" fillId="0" borderId="155" xfId="0" applyFont="1" applyFill="1" applyBorder="1" applyAlignment="1">
      <alignment horizontal="center" vertical="center" wrapText="1"/>
    </xf>
    <xf numFmtId="0" fontId="93" fillId="34" borderId="155" xfId="0" applyFont="1" applyFill="1" applyBorder="1" applyAlignment="1">
      <alignment horizontal="center" vertical="center"/>
    </xf>
    <xf numFmtId="0" fontId="9" fillId="0" borderId="5" xfId="1" applyFont="1" applyBorder="1" applyAlignment="1">
      <alignment horizontal="center" vertical="center"/>
    </xf>
    <xf numFmtId="0" fontId="93" fillId="0" borderId="5" xfId="0" applyFont="1" applyBorder="1" applyAlignment="1">
      <alignment horizontal="right"/>
    </xf>
    <xf numFmtId="0" fontId="93" fillId="0" borderId="5" xfId="0" applyFont="1" applyFill="1" applyBorder="1" applyAlignment="1">
      <alignment horizontal="center"/>
    </xf>
    <xf numFmtId="0" fontId="93" fillId="29" borderId="5" xfId="0" applyFont="1" applyFill="1" applyBorder="1" applyAlignment="1">
      <alignment horizontal="center" vertical="center" wrapText="1"/>
    </xf>
    <xf numFmtId="2" fontId="87" fillId="29" borderId="4" xfId="0" applyNumberFormat="1" applyFont="1" applyFill="1" applyBorder="1" applyAlignment="1" applyProtection="1">
      <alignment horizontal="center" vertical="center" wrapText="1"/>
    </xf>
    <xf numFmtId="2" fontId="87" fillId="29" borderId="77" xfId="0" applyNumberFormat="1" applyFont="1" applyFill="1" applyBorder="1" applyAlignment="1" applyProtection="1">
      <alignment horizontal="center" vertical="center" wrapText="1"/>
    </xf>
    <xf numFmtId="0" fontId="91" fillId="34" borderId="126" xfId="0" applyFont="1" applyFill="1" applyBorder="1" applyAlignment="1" applyProtection="1">
      <alignment horizontal="center" vertical="center"/>
      <protection locked="0"/>
    </xf>
    <xf numFmtId="0" fontId="91" fillId="34" borderId="5" xfId="0" applyFont="1" applyFill="1" applyAlignment="1" applyProtection="1">
      <alignment horizontal="center" vertical="center"/>
      <protection locked="0"/>
    </xf>
    <xf numFmtId="0" fontId="91" fillId="34" borderId="13" xfId="0" applyFont="1" applyFill="1" applyBorder="1" applyAlignment="1" applyProtection="1">
      <alignment horizontal="center" vertical="center"/>
      <protection locked="0"/>
    </xf>
    <xf numFmtId="0" fontId="91" fillId="34" borderId="8" xfId="0" applyFont="1" applyFill="1" applyBorder="1" applyAlignment="1" applyProtection="1">
      <alignment horizontal="center" vertical="center"/>
      <protection locked="0"/>
    </xf>
    <xf numFmtId="0" fontId="91" fillId="34" borderId="2" xfId="0" applyFont="1" applyFill="1" applyBorder="1" applyAlignment="1" applyProtection="1">
      <alignment horizontal="center" vertical="center"/>
      <protection locked="0"/>
    </xf>
    <xf numFmtId="0" fontId="91" fillId="34" borderId="5" xfId="0" applyFont="1" applyFill="1" applyBorder="1" applyAlignment="1" applyProtection="1">
      <alignment horizontal="center" vertical="center"/>
      <protection locked="0"/>
    </xf>
    <xf numFmtId="0" fontId="91" fillId="35" borderId="2" xfId="0" applyFont="1" applyFill="1" applyBorder="1" applyAlignment="1" applyProtection="1">
      <alignment horizontal="center"/>
      <protection locked="0"/>
    </xf>
    <xf numFmtId="0" fontId="91" fillId="35" borderId="5" xfId="0" applyFont="1" applyFill="1" applyAlignment="1" applyProtection="1">
      <alignment horizontal="center"/>
      <protection locked="0"/>
    </xf>
    <xf numFmtId="0" fontId="91" fillId="35" borderId="8" xfId="0" applyFont="1" applyFill="1" applyBorder="1" applyAlignment="1" applyProtection="1">
      <alignment horizontal="center"/>
      <protection locked="0"/>
    </xf>
    <xf numFmtId="0" fontId="93" fillId="29" borderId="144" xfId="0" applyFont="1" applyFill="1" applyBorder="1" applyAlignment="1" applyProtection="1">
      <alignment horizontal="center" vertical="center"/>
    </xf>
    <xf numFmtId="1" fontId="68" fillId="29" borderId="5" xfId="0" applyNumberFormat="1" applyFont="1" applyFill="1" applyBorder="1" applyAlignment="1" applyProtection="1">
      <alignment horizontal="center" vertical="center"/>
    </xf>
    <xf numFmtId="1" fontId="68" fillId="29" borderId="5" xfId="0" applyNumberFormat="1" applyFont="1" applyFill="1" applyAlignment="1" applyProtection="1">
      <alignment horizontal="center" vertical="center"/>
    </xf>
    <xf numFmtId="20" fontId="38" fillId="29" borderId="43" xfId="1" applyNumberFormat="1" applyFont="1" applyFill="1" applyBorder="1" applyAlignment="1">
      <alignment horizontal="center" vertical="center" wrapText="1"/>
    </xf>
    <xf numFmtId="170" fontId="42" fillId="29" borderId="44" xfId="0" applyNumberFormat="1" applyFont="1" applyFill="1" applyBorder="1" applyAlignment="1">
      <alignment horizontal="center" vertical="center"/>
    </xf>
    <xf numFmtId="20" fontId="38" fillId="29" borderId="21" xfId="1" applyNumberFormat="1" applyFont="1" applyFill="1" applyBorder="1" applyAlignment="1">
      <alignment horizontal="center" vertical="center" wrapText="1"/>
    </xf>
    <xf numFmtId="4" fontId="60" fillId="29" borderId="15" xfId="0" applyNumberFormat="1" applyFont="1" applyFill="1" applyBorder="1" applyAlignment="1">
      <alignment horizontal="right" vertical="center"/>
    </xf>
    <xf numFmtId="2" fontId="72" fillId="36" borderId="106" xfId="0" applyNumberFormat="1" applyFont="1" applyFill="1" applyBorder="1" applyAlignment="1">
      <alignment horizontal="center" vertical="center" wrapText="1"/>
    </xf>
    <xf numFmtId="2" fontId="72" fillId="36" borderId="111" xfId="0" applyNumberFormat="1" applyFont="1" applyFill="1" applyBorder="1" applyAlignment="1">
      <alignment horizontal="center" vertical="center"/>
    </xf>
    <xf numFmtId="0" fontId="93" fillId="0" borderId="2" xfId="0" applyFont="1" applyFill="1" applyBorder="1" applyAlignment="1">
      <alignment horizontal="center" wrapText="1"/>
    </xf>
    <xf numFmtId="0" fontId="93" fillId="34" borderId="150" xfId="0" applyFont="1" applyFill="1" applyBorder="1" applyAlignment="1">
      <alignment horizontal="center"/>
    </xf>
    <xf numFmtId="0" fontId="93" fillId="34" borderId="151" xfId="0" applyFont="1" applyFill="1" applyBorder="1" applyAlignment="1">
      <alignment horizontal="center"/>
    </xf>
    <xf numFmtId="0" fontId="93" fillId="34" borderId="152" xfId="0" applyFont="1" applyFill="1" applyBorder="1" applyAlignment="1">
      <alignment horizontal="center"/>
    </xf>
    <xf numFmtId="0" fontId="91" fillId="0" borderId="5" xfId="0" applyFont="1" applyBorder="1"/>
    <xf numFmtId="0" fontId="93" fillId="29" borderId="5" xfId="0" applyFont="1" applyFill="1" applyAlignment="1">
      <alignment horizontal="center"/>
    </xf>
    <xf numFmtId="0" fontId="93" fillId="29" borderId="5" xfId="0" applyFont="1" applyFill="1" applyAlignment="1">
      <alignment horizontal="center" vertical="center"/>
    </xf>
    <xf numFmtId="0" fontId="93" fillId="29" borderId="8" xfId="0" applyFont="1" applyFill="1" applyBorder="1" applyAlignment="1">
      <alignment horizontal="center" vertical="center"/>
    </xf>
    <xf numFmtId="0" fontId="93" fillId="0" borderId="5" xfId="0" applyFont="1" applyFill="1" applyBorder="1" applyAlignment="1">
      <alignment horizontal="center" wrapText="1"/>
    </xf>
    <xf numFmtId="0" fontId="32" fillId="37" borderId="5" xfId="4" quotePrefix="1" applyFont="1" applyFill="1" applyAlignment="1">
      <alignment horizontal="center"/>
    </xf>
    <xf numFmtId="0" fontId="32" fillId="37" borderId="5" xfId="4" quotePrefix="1" applyFont="1" applyFill="1" applyAlignment="1">
      <alignment horizontal="center" vertical="center"/>
    </xf>
    <xf numFmtId="1" fontId="110" fillId="37" borderId="5" xfId="0" applyNumberFormat="1" applyFont="1" applyFill="1" applyAlignment="1">
      <alignment horizontal="center" vertical="center"/>
    </xf>
    <xf numFmtId="1" fontId="110" fillId="37" borderId="7" xfId="0" applyNumberFormat="1" applyFont="1" applyFill="1" applyBorder="1" applyAlignment="1">
      <alignment horizontal="center" vertical="center"/>
    </xf>
    <xf numFmtId="0" fontId="96" fillId="38" borderId="161" xfId="0" applyFont="1" applyFill="1" applyBorder="1" applyAlignment="1">
      <alignment horizontal="center" vertical="center"/>
    </xf>
    <xf numFmtId="1" fontId="39" fillId="39" borderId="37" xfId="0" applyNumberFormat="1" applyFont="1" applyFill="1" applyBorder="1" applyAlignment="1" applyProtection="1">
      <alignment horizontal="center" vertical="center" wrapText="1"/>
    </xf>
    <xf numFmtId="1" fontId="39" fillId="39" borderId="52" xfId="0" applyNumberFormat="1" applyFont="1" applyFill="1" applyBorder="1" applyAlignment="1" applyProtection="1">
      <alignment horizontal="center" vertical="center" wrapText="1"/>
    </xf>
    <xf numFmtId="1" fontId="70" fillId="7" borderId="82" xfId="0" applyNumberFormat="1" applyFont="1" applyFill="1" applyBorder="1" applyAlignment="1">
      <alignment horizontal="center" vertical="center" wrapText="1"/>
    </xf>
    <xf numFmtId="1" fontId="70" fillId="8" borderId="38" xfId="0" applyNumberFormat="1" applyFont="1" applyFill="1" applyBorder="1" applyAlignment="1">
      <alignment horizontal="center" vertical="center" wrapText="1"/>
    </xf>
    <xf numFmtId="1" fontId="70" fillId="10" borderId="38" xfId="0" applyNumberFormat="1" applyFont="1" applyFill="1" applyBorder="1" applyAlignment="1">
      <alignment horizontal="center" vertical="center" wrapText="1"/>
    </xf>
    <xf numFmtId="1" fontId="70" fillId="9" borderId="38" xfId="0" applyNumberFormat="1" applyFont="1" applyFill="1" applyBorder="1" applyAlignment="1">
      <alignment horizontal="center" vertical="center" wrapText="1"/>
    </xf>
    <xf numFmtId="1" fontId="70" fillId="11" borderId="160" xfId="0" applyNumberFormat="1" applyFont="1" applyFill="1" applyBorder="1" applyAlignment="1">
      <alignment horizontal="center" vertical="center" wrapText="1"/>
    </xf>
    <xf numFmtId="1" fontId="70" fillId="5" borderId="32" xfId="0" applyNumberFormat="1" applyFont="1" applyFill="1" applyBorder="1" applyAlignment="1">
      <alignment horizontal="center" vertical="center" wrapText="1"/>
    </xf>
    <xf numFmtId="0" fontId="21" fillId="37" borderId="160" xfId="0" applyFont="1" applyFill="1" applyBorder="1" applyAlignment="1">
      <alignment horizontal="center" vertical="center"/>
    </xf>
    <xf numFmtId="1" fontId="70" fillId="28" borderId="48" xfId="0" applyNumberFormat="1" applyFont="1" applyFill="1" applyBorder="1" applyAlignment="1">
      <alignment horizontal="center" vertical="center" wrapText="1"/>
    </xf>
    <xf numFmtId="1" fontId="70" fillId="28" borderId="113" xfId="0" applyNumberFormat="1" applyFont="1" applyFill="1" applyBorder="1" applyAlignment="1">
      <alignment horizontal="center" vertical="center" wrapText="1"/>
    </xf>
    <xf numFmtId="1" fontId="70" fillId="7" borderId="48" xfId="0" applyNumberFormat="1" applyFont="1" applyFill="1" applyBorder="1" applyAlignment="1">
      <alignment horizontal="center" vertical="center" wrapText="1"/>
    </xf>
    <xf numFmtId="1" fontId="70" fillId="11" borderId="38" xfId="0" applyNumberFormat="1" applyFont="1" applyFill="1" applyBorder="1" applyAlignment="1">
      <alignment horizontal="center" vertical="center" wrapText="1"/>
    </xf>
    <xf numFmtId="1" fontId="70" fillId="5" borderId="115" xfId="0" applyNumberFormat="1" applyFont="1" applyFill="1" applyBorder="1" applyAlignment="1">
      <alignment horizontal="center" vertical="center" wrapText="1"/>
    </xf>
    <xf numFmtId="20" fontId="38" fillId="29" borderId="49" xfId="1" applyNumberFormat="1" applyFont="1" applyFill="1" applyBorder="1" applyAlignment="1">
      <alignment horizontal="center" vertical="center" wrapText="1"/>
    </xf>
    <xf numFmtId="4" fontId="60" fillId="29" borderId="0" xfId="0" applyNumberFormat="1" applyFont="1" applyFill="1" applyBorder="1" applyAlignment="1">
      <alignment horizontal="right" vertical="center"/>
    </xf>
    <xf numFmtId="1" fontId="44" fillId="29" borderId="30" xfId="0" applyNumberFormat="1" applyFont="1" applyFill="1" applyBorder="1" applyAlignment="1">
      <alignment horizontal="left" vertical="center"/>
    </xf>
    <xf numFmtId="1" fontId="44" fillId="29" borderId="46" xfId="0" applyNumberFormat="1" applyFont="1" applyFill="1" applyBorder="1" applyAlignment="1">
      <alignment horizontal="left" vertical="center"/>
    </xf>
    <xf numFmtId="20" fontId="79" fillId="36" borderId="106" xfId="0" applyNumberFormat="1" applyFont="1" applyFill="1" applyBorder="1" applyAlignment="1">
      <alignment vertical="center" wrapText="1"/>
    </xf>
    <xf numFmtId="2" fontId="42" fillId="29" borderId="162" xfId="0" applyNumberFormat="1" applyFont="1" applyFill="1" applyBorder="1" applyAlignment="1" applyProtection="1">
      <alignment horizontal="center" wrapText="1"/>
    </xf>
    <xf numFmtId="2" fontId="36" fillId="0" borderId="32" xfId="18" applyNumberFormat="1" applyFont="1" applyFill="1" applyBorder="1" applyAlignment="1" applyProtection="1">
      <alignment horizontal="center" vertical="center" wrapText="1"/>
      <protection locked="0"/>
    </xf>
    <xf numFmtId="1" fontId="37" fillId="0" borderId="30" xfId="18" applyNumberFormat="1" applyFont="1" applyFill="1" applyBorder="1" applyAlignment="1" applyProtection="1">
      <alignment horizontal="left" vertical="center"/>
      <protection locked="0"/>
    </xf>
    <xf numFmtId="1" fontId="37" fillId="12" borderId="75" xfId="18" applyNumberFormat="1" applyFont="1" applyFill="1" applyBorder="1" applyAlignment="1" applyProtection="1">
      <alignment horizontal="left" vertical="center"/>
      <protection locked="0"/>
    </xf>
    <xf numFmtId="0" fontId="50" fillId="12" borderId="75" xfId="19" applyFont="1" applyFill="1" applyBorder="1" applyAlignment="1" applyProtection="1">
      <alignment horizontal="left" vertical="center" wrapText="1"/>
      <protection locked="0"/>
    </xf>
    <xf numFmtId="0" fontId="50" fillId="12" borderId="30" xfId="19" applyNumberFormat="1" applyFont="1" applyFill="1" applyBorder="1" applyAlignment="1" applyProtection="1">
      <alignment horizontal="left" vertical="center" wrapText="1"/>
      <protection locked="0"/>
    </xf>
    <xf numFmtId="3" fontId="37" fillId="12" borderId="31" xfId="20" applyNumberFormat="1" applyFont="1" applyFill="1" applyBorder="1" applyAlignment="1" applyProtection="1">
      <alignment horizontal="center" vertical="center"/>
      <protection locked="0"/>
    </xf>
    <xf numFmtId="168" fontId="37" fillId="0" borderId="108" xfId="17" applyNumberFormat="1" applyFont="1" applyFill="1" applyBorder="1" applyAlignment="1">
      <alignment horizontal="left" vertical="center"/>
    </xf>
    <xf numFmtId="0" fontId="90" fillId="35" borderId="125" xfId="0" applyFont="1" applyFill="1" applyBorder="1" applyAlignment="1">
      <alignment horizontal="center" vertical="center" wrapText="1"/>
    </xf>
    <xf numFmtId="0" fontId="97" fillId="0" borderId="125" xfId="0" applyFont="1" applyBorder="1" applyAlignment="1">
      <alignment horizontal="center"/>
    </xf>
    <xf numFmtId="0" fontId="90" fillId="5" borderId="125" xfId="0" applyFont="1" applyFill="1" applyBorder="1" applyAlignment="1">
      <alignment horizontal="center" vertical="center" wrapText="1"/>
    </xf>
    <xf numFmtId="0" fontId="90" fillId="29" borderId="125" xfId="0" applyFont="1" applyFill="1" applyBorder="1" applyAlignment="1">
      <alignment horizontal="center" vertical="center" wrapText="1"/>
    </xf>
    <xf numFmtId="0" fontId="59" fillId="0" borderId="7" xfId="1" applyFont="1" applyBorder="1" applyAlignment="1">
      <alignment horizontal="center" vertical="center"/>
    </xf>
    <xf numFmtId="0" fontId="59" fillId="0" borderId="9" xfId="1" applyFont="1" applyBorder="1" applyAlignment="1">
      <alignment horizontal="center" vertical="center"/>
    </xf>
    <xf numFmtId="0" fontId="99" fillId="15" borderId="4" xfId="1" applyFont="1" applyFill="1" applyBorder="1" applyAlignment="1">
      <alignment horizontal="center" vertical="center" wrapText="1"/>
    </xf>
    <xf numFmtId="0" fontId="99" fillId="15" borderId="3" xfId="1" applyFont="1" applyFill="1" applyBorder="1" applyAlignment="1">
      <alignment horizontal="center" vertical="center" wrapText="1"/>
    </xf>
    <xf numFmtId="0" fontId="99" fillId="15" borderId="146" xfId="1" applyFont="1" applyFill="1" applyBorder="1" applyAlignment="1">
      <alignment horizontal="center" vertical="center" wrapText="1"/>
    </xf>
    <xf numFmtId="0" fontId="99" fillId="15" borderId="145" xfId="1" applyFont="1" applyFill="1" applyBorder="1" applyAlignment="1">
      <alignment horizontal="center" vertical="center" wrapText="1"/>
    </xf>
    <xf numFmtId="1" fontId="96" fillId="29" borderId="125" xfId="0" applyNumberFormat="1" applyFont="1" applyFill="1" applyBorder="1" applyAlignment="1">
      <alignment horizontal="center" vertical="center"/>
    </xf>
    <xf numFmtId="0" fontId="96" fillId="29" borderId="125" xfId="0" applyFont="1" applyFill="1" applyBorder="1" applyAlignment="1">
      <alignment horizontal="center" vertical="center"/>
    </xf>
    <xf numFmtId="0" fontId="93" fillId="34" borderId="143" xfId="0" applyFont="1" applyFill="1" applyBorder="1" applyAlignment="1" applyProtection="1">
      <alignment horizontal="center" vertical="center"/>
      <protection locked="0"/>
    </xf>
    <xf numFmtId="0" fontId="93" fillId="34" borderId="144" xfId="0" applyFont="1" applyFill="1" applyBorder="1" applyAlignment="1" applyProtection="1">
      <alignment horizontal="center" vertical="center"/>
      <protection locked="0"/>
    </xf>
    <xf numFmtId="0" fontId="93" fillId="29" borderId="4" xfId="0" applyFont="1" applyFill="1" applyBorder="1" applyAlignment="1">
      <alignment horizontal="center" vertical="center" wrapText="1"/>
    </xf>
    <xf numFmtId="0" fontId="93" fillId="29" borderId="3" xfId="0" applyFont="1" applyFill="1" applyBorder="1" applyAlignment="1">
      <alignment horizontal="center" vertical="center" wrapText="1"/>
    </xf>
    <xf numFmtId="0" fontId="93" fillId="29" borderId="148" xfId="0" applyFont="1" applyFill="1" applyBorder="1" applyAlignment="1">
      <alignment horizontal="center" vertical="center" wrapText="1"/>
    </xf>
    <xf numFmtId="0" fontId="93" fillId="29" borderId="149" xfId="0" applyFont="1" applyFill="1" applyBorder="1" applyAlignment="1">
      <alignment horizontal="center" vertical="center" wrapText="1"/>
    </xf>
    <xf numFmtId="0" fontId="93" fillId="29" borderId="13" xfId="0" applyFont="1" applyFill="1" applyBorder="1" applyAlignment="1">
      <alignment horizontal="center" vertical="center" wrapText="1"/>
    </xf>
    <xf numFmtId="0" fontId="93" fillId="29" borderId="2" xfId="0" applyFont="1" applyFill="1" applyBorder="1" applyAlignment="1">
      <alignment horizontal="center" vertical="center" wrapText="1"/>
    </xf>
    <xf numFmtId="1" fontId="107" fillId="34" borderId="34" xfId="0" applyNumberFormat="1" applyFont="1" applyFill="1" applyBorder="1" applyAlignment="1" applyProtection="1">
      <alignment horizontal="center" vertical="center"/>
      <protection locked="0"/>
    </xf>
    <xf numFmtId="1" fontId="107" fillId="34" borderId="147" xfId="0" applyNumberFormat="1" applyFont="1" applyFill="1" applyBorder="1" applyAlignment="1" applyProtection="1">
      <alignment horizontal="center" vertical="center"/>
      <protection locked="0"/>
    </xf>
    <xf numFmtId="1" fontId="107" fillId="34" borderId="17" xfId="0" applyNumberFormat="1" applyFont="1" applyFill="1" applyBorder="1" applyAlignment="1" applyProtection="1">
      <alignment horizontal="center" vertical="center"/>
      <protection locked="0"/>
    </xf>
    <xf numFmtId="1" fontId="107" fillId="34" borderId="137" xfId="0" applyNumberFormat="1" applyFont="1" applyFill="1" applyBorder="1" applyAlignment="1" applyProtection="1">
      <alignment horizontal="center" vertical="center"/>
      <protection locked="0"/>
    </xf>
    <xf numFmtId="1" fontId="107" fillId="34" borderId="77" xfId="0" applyNumberFormat="1" applyFont="1" applyFill="1" applyBorder="1" applyAlignment="1" applyProtection="1">
      <alignment horizontal="center" vertical="center"/>
      <protection locked="0"/>
    </xf>
    <xf numFmtId="1" fontId="107" fillId="34" borderId="102" xfId="0" applyNumberFormat="1" applyFont="1" applyFill="1" applyBorder="1" applyAlignment="1" applyProtection="1">
      <alignment horizontal="center" vertical="center"/>
      <protection locked="0"/>
    </xf>
    <xf numFmtId="1" fontId="107" fillId="29" borderId="154" xfId="0" applyNumberFormat="1" applyFont="1" applyFill="1" applyBorder="1" applyAlignment="1">
      <alignment horizontal="center" vertical="center"/>
    </xf>
    <xf numFmtId="1" fontId="107" fillId="29" borderId="103" xfId="0" applyNumberFormat="1" applyFont="1" applyFill="1" applyBorder="1" applyAlignment="1">
      <alignment horizontal="center" vertical="center"/>
    </xf>
    <xf numFmtId="1" fontId="107" fillId="29" borderId="17" xfId="0" applyNumberFormat="1" applyFont="1" applyFill="1" applyBorder="1" applyAlignment="1">
      <alignment horizontal="center" vertical="center"/>
    </xf>
    <xf numFmtId="1" fontId="107" fillId="29" borderId="0" xfId="0" applyNumberFormat="1" applyFont="1" applyFill="1" applyBorder="1" applyAlignment="1">
      <alignment horizontal="center" vertical="center"/>
    </xf>
    <xf numFmtId="1" fontId="107" fillId="29" borderId="148" xfId="0" applyNumberFormat="1" applyFont="1" applyFill="1" applyBorder="1" applyAlignment="1">
      <alignment horizontal="center" vertical="center"/>
    </xf>
    <xf numFmtId="1" fontId="107" fillId="29" borderId="69" xfId="0" applyNumberFormat="1" applyFont="1" applyFill="1" applyBorder="1" applyAlignment="1">
      <alignment horizontal="center" vertical="center"/>
    </xf>
    <xf numFmtId="0" fontId="93" fillId="34" borderId="4" xfId="0" applyFont="1" applyFill="1" applyBorder="1" applyAlignment="1">
      <alignment horizontal="center" vertical="center" wrapText="1"/>
    </xf>
    <xf numFmtId="0" fontId="93" fillId="34" borderId="6" xfId="0" applyFont="1" applyFill="1" applyBorder="1" applyAlignment="1">
      <alignment horizontal="center" vertical="center" wrapText="1"/>
    </xf>
    <xf numFmtId="0" fontId="93" fillId="34" borderId="77" xfId="0" applyFont="1" applyFill="1" applyBorder="1" applyAlignment="1">
      <alignment horizontal="center" vertical="center" wrapText="1"/>
    </xf>
    <xf numFmtId="0" fontId="93" fillId="34" borderId="30" xfId="0" applyFont="1" applyFill="1" applyBorder="1" applyAlignment="1">
      <alignment horizontal="center" vertical="center" wrapText="1"/>
    </xf>
    <xf numFmtId="0" fontId="93" fillId="29" borderId="102" xfId="0" applyFont="1" applyFill="1" applyBorder="1" applyAlignment="1">
      <alignment horizontal="center" vertical="center" wrapText="1"/>
    </xf>
    <xf numFmtId="0" fontId="93" fillId="34" borderId="3" xfId="0" applyFont="1" applyFill="1" applyBorder="1" applyAlignment="1">
      <alignment horizontal="center" vertical="center" wrapText="1"/>
    </xf>
    <xf numFmtId="0" fontId="93" fillId="34" borderId="102" xfId="0" applyFont="1" applyFill="1" applyBorder="1" applyAlignment="1">
      <alignment horizontal="center" vertical="center" wrapText="1"/>
    </xf>
    <xf numFmtId="0" fontId="93" fillId="0" borderId="130" xfId="0" applyFont="1" applyBorder="1" applyAlignment="1">
      <alignment horizontal="left" wrapText="1"/>
    </xf>
    <xf numFmtId="0" fontId="93" fillId="0" borderId="128" xfId="0" applyFont="1" applyBorder="1" applyAlignment="1">
      <alignment horizontal="left" wrapText="1"/>
    </xf>
    <xf numFmtId="0" fontId="93" fillId="0" borderId="0" xfId="0" applyFont="1" applyBorder="1" applyAlignment="1">
      <alignment horizontal="left" wrapText="1"/>
    </xf>
    <xf numFmtId="0" fontId="93" fillId="0" borderId="129" xfId="0" applyFont="1" applyBorder="1" applyAlignment="1">
      <alignment horizontal="left" wrapText="1"/>
    </xf>
    <xf numFmtId="0" fontId="93" fillId="0" borderId="132" xfId="0" applyFont="1" applyBorder="1" applyAlignment="1">
      <alignment horizontal="left" wrapText="1"/>
    </xf>
    <xf numFmtId="0" fontId="93" fillId="0" borderId="133" xfId="0" applyFont="1" applyBorder="1" applyAlignment="1">
      <alignment horizontal="left" wrapText="1"/>
    </xf>
    <xf numFmtId="0" fontId="93" fillId="0" borderId="7" xfId="0" applyFont="1" applyBorder="1" applyAlignment="1">
      <alignment horizontal="center" wrapText="1"/>
    </xf>
    <xf numFmtId="0" fontId="93" fillId="0" borderId="9" xfId="0" applyFont="1" applyBorder="1" applyAlignment="1">
      <alignment horizontal="center" wrapText="1"/>
    </xf>
    <xf numFmtId="0" fontId="93" fillId="0" borderId="141" xfId="0" applyFont="1" applyBorder="1" applyAlignment="1">
      <alignment horizontal="center" wrapText="1"/>
    </xf>
    <xf numFmtId="0" fontId="93" fillId="0" borderId="142" xfId="0" applyFont="1" applyBorder="1" applyAlignment="1">
      <alignment horizontal="center" wrapText="1"/>
    </xf>
    <xf numFmtId="0" fontId="93" fillId="0" borderId="140" xfId="0" applyFont="1" applyBorder="1" applyAlignment="1">
      <alignment horizontal="center"/>
    </xf>
    <xf numFmtId="0" fontId="108" fillId="0" borderId="4" xfId="1" applyFont="1" applyBorder="1" applyAlignment="1">
      <alignment horizontal="center" vertical="center"/>
    </xf>
    <xf numFmtId="0" fontId="108" fillId="0" borderId="6" xfId="1" applyFont="1" applyBorder="1" applyAlignment="1">
      <alignment horizontal="center" vertical="center"/>
    </xf>
    <xf numFmtId="0" fontId="108" fillId="0" borderId="3" xfId="1" applyFont="1" applyBorder="1" applyAlignment="1">
      <alignment horizontal="center" vertical="center"/>
    </xf>
    <xf numFmtId="0" fontId="108" fillId="0" borderId="17" xfId="1" applyFont="1" applyBorder="1" applyAlignment="1">
      <alignment horizontal="center" vertical="center"/>
    </xf>
    <xf numFmtId="0" fontId="108" fillId="0" borderId="0" xfId="1" applyFont="1" applyBorder="1" applyAlignment="1">
      <alignment horizontal="center" vertical="center"/>
    </xf>
    <xf numFmtId="0" fontId="108" fillId="0" borderId="137" xfId="1" applyFont="1" applyBorder="1" applyAlignment="1">
      <alignment horizontal="center" vertical="center"/>
    </xf>
    <xf numFmtId="0" fontId="93" fillId="0" borderId="7" xfId="0" applyFont="1" applyBorder="1" applyAlignment="1">
      <alignment horizontal="right"/>
    </xf>
    <xf numFmtId="0" fontId="93" fillId="0" borderId="10" xfId="0" applyFont="1" applyBorder="1" applyAlignment="1">
      <alignment horizontal="right"/>
    </xf>
    <xf numFmtId="0" fontId="93" fillId="29" borderId="7" xfId="0" applyFont="1" applyFill="1" applyBorder="1" applyAlignment="1">
      <alignment horizontal="center"/>
    </xf>
    <xf numFmtId="0" fontId="93" fillId="29" borderId="10" xfId="0" applyFont="1" applyFill="1" applyBorder="1" applyAlignment="1">
      <alignment horizontal="center"/>
    </xf>
    <xf numFmtId="0" fontId="93" fillId="0" borderId="4" xfId="0" applyFont="1" applyBorder="1" applyAlignment="1">
      <alignment horizontal="right"/>
    </xf>
    <xf numFmtId="0" fontId="93" fillId="0" borderId="3" xfId="0" applyFont="1" applyBorder="1" applyAlignment="1">
      <alignment horizontal="right"/>
    </xf>
    <xf numFmtId="0" fontId="93" fillId="29" borderId="4" xfId="0" applyFont="1" applyFill="1" applyBorder="1" applyAlignment="1">
      <alignment horizontal="center"/>
    </xf>
    <xf numFmtId="0" fontId="93" fillId="29" borderId="3" xfId="0" applyFont="1" applyFill="1" applyBorder="1" applyAlignment="1">
      <alignment horizontal="center"/>
    </xf>
    <xf numFmtId="0" fontId="93" fillId="0" borderId="125" xfId="0" applyFont="1" applyBorder="1" applyAlignment="1">
      <alignment horizontal="center" vertical="center"/>
    </xf>
    <xf numFmtId="0" fontId="93" fillId="0" borderId="125" xfId="0" applyFont="1" applyBorder="1" applyAlignment="1">
      <alignment horizontal="center"/>
    </xf>
    <xf numFmtId="0" fontId="93" fillId="29" borderId="138" xfId="0" applyFont="1" applyFill="1" applyBorder="1" applyAlignment="1">
      <alignment horizontal="center" vertical="center"/>
    </xf>
    <xf numFmtId="0" fontId="93" fillId="29" borderId="6" xfId="0" applyFont="1" applyFill="1" applyBorder="1" applyAlignment="1">
      <alignment horizontal="center" vertical="center"/>
    </xf>
    <xf numFmtId="0" fontId="93" fillId="29" borderId="139" xfId="0" applyFont="1" applyFill="1" applyBorder="1" applyAlignment="1">
      <alignment horizontal="center" vertical="center"/>
    </xf>
    <xf numFmtId="0" fontId="93" fillId="29" borderId="38" xfId="0" applyFont="1" applyFill="1" applyBorder="1" applyAlignment="1">
      <alignment horizontal="center" vertical="center"/>
    </xf>
    <xf numFmtId="1" fontId="11" fillId="29" borderId="156" xfId="0" applyNumberFormat="1" applyFont="1" applyFill="1" applyBorder="1" applyAlignment="1" applyProtection="1">
      <alignment horizontal="center" vertical="center"/>
    </xf>
    <xf numFmtId="1" fontId="11" fillId="29" borderId="157" xfId="0" applyNumberFormat="1" applyFont="1" applyFill="1" applyBorder="1" applyAlignment="1" applyProtection="1">
      <alignment horizontal="center" vertical="center"/>
    </xf>
    <xf numFmtId="0" fontId="11" fillId="29" borderId="13" xfId="0" applyFont="1" applyFill="1" applyBorder="1" applyAlignment="1" applyProtection="1">
      <alignment horizontal="center" vertical="center"/>
    </xf>
    <xf numFmtId="0" fontId="11" fillId="29" borderId="2" xfId="0" applyFont="1" applyFill="1" applyBorder="1" applyAlignment="1" applyProtection="1">
      <alignment horizontal="center" vertical="center"/>
    </xf>
    <xf numFmtId="164" fontId="69" fillId="24" borderId="54" xfId="4" applyNumberFormat="1" applyFont="1" applyFill="1" applyBorder="1" applyAlignment="1">
      <alignment horizontal="center" vertical="center" wrapText="1"/>
    </xf>
    <xf numFmtId="164" fontId="69" fillId="24" borderId="55" xfId="4" applyNumberFormat="1" applyFont="1" applyFill="1" applyBorder="1" applyAlignment="1">
      <alignment horizontal="center" vertical="center" wrapText="1"/>
    </xf>
    <xf numFmtId="164" fontId="69" fillId="24" borderId="56" xfId="4" applyNumberFormat="1" applyFont="1" applyFill="1" applyBorder="1" applyAlignment="1">
      <alignment horizontal="center" vertical="center" wrapText="1"/>
    </xf>
    <xf numFmtId="164" fontId="69" fillId="22" borderId="63" xfId="4" applyNumberFormat="1" applyFont="1" applyFill="1" applyBorder="1" applyAlignment="1">
      <alignment horizontal="center" vertical="center" wrapText="1"/>
    </xf>
    <xf numFmtId="164" fontId="69" fillId="22" borderId="64" xfId="4" applyNumberFormat="1" applyFont="1" applyFill="1" applyBorder="1" applyAlignment="1">
      <alignment horizontal="center" vertical="center" wrapText="1"/>
    </xf>
    <xf numFmtId="164" fontId="69" fillId="22" borderId="65" xfId="4" applyNumberFormat="1" applyFont="1" applyFill="1" applyBorder="1" applyAlignment="1">
      <alignment horizontal="center" vertical="center" wrapText="1"/>
    </xf>
    <xf numFmtId="0" fontId="69" fillId="24" borderId="53" xfId="4" applyFont="1" applyFill="1" applyBorder="1" applyAlignment="1">
      <alignment horizontal="center" vertical="center"/>
    </xf>
    <xf numFmtId="0" fontId="69" fillId="24" borderId="55" xfId="4" applyFont="1" applyFill="1" applyBorder="1" applyAlignment="1">
      <alignment horizontal="center" vertical="center"/>
    </xf>
    <xf numFmtId="0" fontId="69" fillId="24" borderId="57" xfId="4" applyFont="1" applyFill="1" applyBorder="1" applyAlignment="1">
      <alignment horizontal="center" vertical="center"/>
    </xf>
    <xf numFmtId="0" fontId="69" fillId="25" borderId="53" xfId="4" applyFont="1" applyFill="1" applyBorder="1" applyAlignment="1">
      <alignment horizontal="center" vertical="center"/>
    </xf>
    <xf numFmtId="0" fontId="69" fillId="25" borderId="55" xfId="4" applyFont="1" applyFill="1" applyBorder="1" applyAlignment="1">
      <alignment horizontal="center" vertical="center"/>
    </xf>
    <xf numFmtId="0" fontId="69" fillId="25" borderId="57" xfId="4" applyFont="1" applyFill="1" applyBorder="1" applyAlignment="1">
      <alignment horizontal="center" vertical="center"/>
    </xf>
    <xf numFmtId="0" fontId="69" fillId="26" borderId="53" xfId="4" applyFont="1" applyFill="1" applyBorder="1" applyAlignment="1">
      <alignment horizontal="center" vertical="center"/>
    </xf>
    <xf numFmtId="0" fontId="69" fillId="26" borderId="55" xfId="4" applyFont="1" applyFill="1" applyBorder="1" applyAlignment="1">
      <alignment horizontal="center" vertical="center"/>
    </xf>
    <xf numFmtId="0" fontId="69" fillId="26" borderId="57" xfId="4" applyFont="1" applyFill="1" applyBorder="1" applyAlignment="1">
      <alignment horizontal="center" vertical="center"/>
    </xf>
    <xf numFmtId="0" fontId="69" fillId="22" borderId="66" xfId="4" applyFont="1" applyFill="1" applyBorder="1" applyAlignment="1">
      <alignment horizontal="center" vertical="center"/>
    </xf>
    <xf numFmtId="0" fontId="69" fillId="22" borderId="60" xfId="4" applyFont="1" applyFill="1" applyBorder="1" applyAlignment="1">
      <alignment horizontal="center" vertical="center"/>
    </xf>
    <xf numFmtId="0" fontId="69" fillId="22" borderId="62" xfId="4" applyFont="1" applyFill="1" applyBorder="1" applyAlignment="1">
      <alignment horizontal="center" vertical="center"/>
    </xf>
    <xf numFmtId="164" fontId="69" fillId="27" borderId="59" xfId="4" applyNumberFormat="1" applyFont="1" applyFill="1" applyBorder="1" applyAlignment="1">
      <alignment horizontal="center" vertical="center" wrapText="1"/>
    </xf>
    <xf numFmtId="164" fontId="69" fillId="27" borderId="60" xfId="4" applyNumberFormat="1" applyFont="1" applyFill="1" applyBorder="1" applyAlignment="1">
      <alignment horizontal="center" vertical="center" wrapText="1"/>
    </xf>
    <xf numFmtId="164" fontId="69" fillId="27" borderId="61" xfId="4" applyNumberFormat="1" applyFont="1" applyFill="1" applyBorder="1" applyAlignment="1">
      <alignment horizontal="center" vertical="center" wrapText="1"/>
    </xf>
    <xf numFmtId="164" fontId="69" fillId="23" borderId="54" xfId="4" applyNumberFormat="1" applyFont="1" applyFill="1" applyBorder="1" applyAlignment="1">
      <alignment horizontal="center" vertical="center" wrapText="1"/>
    </xf>
    <xf numFmtId="164" fontId="69" fillId="23" borderId="55" xfId="4" applyNumberFormat="1" applyFont="1" applyFill="1" applyBorder="1" applyAlignment="1">
      <alignment horizontal="center" vertical="center" wrapText="1"/>
    </xf>
    <xf numFmtId="164" fontId="69" fillId="23" borderId="56" xfId="4" applyNumberFormat="1" applyFont="1" applyFill="1" applyBorder="1" applyAlignment="1">
      <alignment horizontal="center" vertical="center" wrapText="1"/>
    </xf>
    <xf numFmtId="164" fontId="69" fillId="26" borderId="54" xfId="4" applyNumberFormat="1" applyFont="1" applyFill="1" applyBorder="1" applyAlignment="1">
      <alignment horizontal="center" vertical="center" wrapText="1"/>
    </xf>
    <xf numFmtId="164" fontId="69" fillId="26" borderId="55" xfId="4" applyNumberFormat="1" applyFont="1" applyFill="1" applyBorder="1" applyAlignment="1">
      <alignment horizontal="center" vertical="center" wrapText="1"/>
    </xf>
    <xf numFmtId="164" fontId="69" fillId="26" borderId="56" xfId="4" applyNumberFormat="1" applyFont="1" applyFill="1" applyBorder="1" applyAlignment="1">
      <alignment horizontal="center" vertical="center" wrapText="1"/>
    </xf>
    <xf numFmtId="164" fontId="69" fillId="25" borderId="54" xfId="4" applyNumberFormat="1" applyFont="1" applyFill="1" applyBorder="1" applyAlignment="1">
      <alignment horizontal="center" vertical="center" wrapText="1"/>
    </xf>
    <xf numFmtId="164" fontId="69" fillId="25" borderId="55" xfId="4" applyNumberFormat="1" applyFont="1" applyFill="1" applyBorder="1" applyAlignment="1">
      <alignment horizontal="center" vertical="center" wrapText="1"/>
    </xf>
    <xf numFmtId="164" fontId="69" fillId="25" borderId="56" xfId="4" applyNumberFormat="1" applyFont="1" applyFill="1" applyBorder="1" applyAlignment="1">
      <alignment horizontal="center" vertical="center" wrapText="1"/>
    </xf>
    <xf numFmtId="20" fontId="21" fillId="13" borderId="30" xfId="0" applyNumberFormat="1" applyFont="1" applyFill="1" applyBorder="1" applyAlignment="1" applyProtection="1">
      <alignment horizontal="center" vertical="center"/>
    </xf>
    <xf numFmtId="20" fontId="21" fillId="13" borderId="87" xfId="0" applyNumberFormat="1" applyFont="1" applyFill="1" applyBorder="1" applyAlignment="1" applyProtection="1">
      <alignment horizontal="center" vertical="center"/>
    </xf>
    <xf numFmtId="20" fontId="21" fillId="13" borderId="15" xfId="0" applyNumberFormat="1" applyFont="1" applyFill="1" applyBorder="1" applyAlignment="1" applyProtection="1">
      <alignment horizontal="center" vertical="center"/>
    </xf>
    <xf numFmtId="20" fontId="21" fillId="13" borderId="112" xfId="0" applyNumberFormat="1" applyFont="1" applyFill="1" applyBorder="1" applyAlignment="1" applyProtection="1">
      <alignment horizontal="center" vertical="center"/>
    </xf>
    <xf numFmtId="2" fontId="21" fillId="13" borderId="43" xfId="0" applyNumberFormat="1" applyFont="1" applyFill="1" applyBorder="1" applyAlignment="1">
      <alignment horizontal="center" vertical="center" wrapText="1"/>
    </xf>
    <xf numFmtId="2" fontId="21" fillId="13" borderId="44" xfId="0" applyNumberFormat="1" applyFont="1" applyFill="1" applyBorder="1" applyAlignment="1">
      <alignment horizontal="center" vertical="center" wrapText="1"/>
    </xf>
    <xf numFmtId="0" fontId="47" fillId="13" borderId="43" xfId="0" applyFont="1" applyFill="1" applyBorder="1" applyAlignment="1">
      <alignment horizontal="center" vertical="center" wrapText="1"/>
    </xf>
    <xf numFmtId="0" fontId="47" fillId="13" borderId="44" xfId="0" applyFont="1" applyFill="1" applyBorder="1" applyAlignment="1">
      <alignment horizontal="center" vertical="center" wrapText="1"/>
    </xf>
    <xf numFmtId="2" fontId="76" fillId="13" borderId="158" xfId="2" applyNumberFormat="1" applyFont="1" applyFill="1" applyBorder="1" applyAlignment="1" applyProtection="1">
      <alignment horizontal="center" vertical="center"/>
    </xf>
    <xf numFmtId="2" fontId="76" fillId="13" borderId="0" xfId="2" applyNumberFormat="1" applyFont="1" applyFill="1" applyBorder="1" applyAlignment="1" applyProtection="1">
      <alignment horizontal="center" vertical="center"/>
    </xf>
    <xf numFmtId="2" fontId="76" fillId="13" borderId="30" xfId="2" applyNumberFormat="1" applyFont="1" applyFill="1" applyBorder="1" applyAlignment="1" applyProtection="1">
      <alignment horizontal="center" vertical="center"/>
    </xf>
    <xf numFmtId="20" fontId="47" fillId="13" borderId="158" xfId="0" applyNumberFormat="1" applyFont="1" applyFill="1" applyBorder="1" applyAlignment="1" applyProtection="1">
      <alignment horizontal="center" vertical="center"/>
    </xf>
    <xf numFmtId="20" fontId="47" fillId="13" borderId="0" xfId="0" applyNumberFormat="1" applyFont="1" applyFill="1" applyBorder="1" applyAlignment="1" applyProtection="1">
      <alignment horizontal="center" vertical="center"/>
    </xf>
    <xf numFmtId="20" fontId="47" fillId="13" borderId="30" xfId="0" applyNumberFormat="1" applyFont="1" applyFill="1" applyBorder="1" applyAlignment="1" applyProtection="1">
      <alignment horizontal="center" vertical="center"/>
    </xf>
    <xf numFmtId="2" fontId="43" fillId="13" borderId="0" xfId="2" applyNumberFormat="1" applyFont="1" applyFill="1" applyBorder="1" applyAlignment="1" applyProtection="1">
      <alignment horizontal="center" vertical="center"/>
    </xf>
    <xf numFmtId="2" fontId="43" fillId="13" borderId="30" xfId="2" applyNumberFormat="1" applyFont="1" applyFill="1" applyBorder="1" applyAlignment="1" applyProtection="1">
      <alignment horizontal="center" vertical="center"/>
    </xf>
    <xf numFmtId="20" fontId="21" fillId="13" borderId="0" xfId="0" applyNumberFormat="1" applyFont="1" applyFill="1" applyBorder="1" applyAlignment="1" applyProtection="1">
      <alignment horizontal="center" vertical="center"/>
    </xf>
    <xf numFmtId="1" fontId="43" fillId="13" borderId="0" xfId="2" applyNumberFormat="1" applyFont="1" applyFill="1" applyBorder="1" applyAlignment="1" applyProtection="1">
      <alignment horizontal="center" vertical="center"/>
    </xf>
    <xf numFmtId="1" fontId="43" fillId="13" borderId="159" xfId="2" applyNumberFormat="1" applyFont="1" applyFill="1" applyBorder="1" applyAlignment="1" applyProtection="1">
      <alignment horizontal="center" vertical="center"/>
    </xf>
    <xf numFmtId="20" fontId="21" fillId="13" borderId="159" xfId="0" applyNumberFormat="1" applyFont="1" applyFill="1" applyBorder="1" applyAlignment="1" applyProtection="1">
      <alignment horizontal="center" vertical="center"/>
    </xf>
    <xf numFmtId="0" fontId="33" fillId="2" borderId="50" xfId="3" applyFont="1" applyBorder="1" applyAlignment="1">
      <alignment horizontal="center" vertical="center" wrapText="1"/>
    </xf>
    <xf numFmtId="0" fontId="33" fillId="2" borderId="30" xfId="3" applyFont="1" applyBorder="1" applyAlignment="1">
      <alignment horizontal="center" vertical="center" wrapText="1"/>
    </xf>
    <xf numFmtId="0" fontId="33" fillId="2" borderId="87" xfId="3" applyFont="1" applyBorder="1" applyAlignment="1">
      <alignment horizontal="center" vertical="center" wrapText="1"/>
    </xf>
    <xf numFmtId="0" fontId="33" fillId="2" borderId="49" xfId="3" applyFont="1" applyBorder="1" applyAlignment="1" applyProtection="1">
      <alignment horizontal="center" vertical="center" wrapText="1"/>
    </xf>
    <xf numFmtId="0" fontId="33" fillId="2" borderId="0" xfId="3" applyFont="1" applyBorder="1" applyAlignment="1" applyProtection="1">
      <alignment horizontal="center" vertical="center" wrapText="1"/>
    </xf>
    <xf numFmtId="0" fontId="33" fillId="2" borderId="88" xfId="3" applyFont="1" applyBorder="1" applyAlignment="1" applyProtection="1">
      <alignment horizontal="center" vertical="center" wrapText="1"/>
    </xf>
    <xf numFmtId="0" fontId="35" fillId="2" borderId="21" xfId="0" applyNumberFormat="1" applyFont="1" applyFill="1" applyBorder="1" applyAlignment="1">
      <alignment horizontal="center" vertical="center" wrapText="1"/>
    </xf>
    <xf numFmtId="0" fontId="35" fillId="2" borderId="15" xfId="0" applyNumberFormat="1" applyFont="1" applyFill="1" applyBorder="1" applyAlignment="1">
      <alignment horizontal="center" vertical="center" wrapText="1"/>
    </xf>
    <xf numFmtId="0" fontId="35" fillId="2" borderId="46" xfId="0" applyNumberFormat="1" applyFont="1" applyFill="1" applyBorder="1" applyAlignment="1">
      <alignment horizontal="center" vertical="center" wrapText="1"/>
    </xf>
    <xf numFmtId="0" fontId="35" fillId="2" borderId="47" xfId="0" applyNumberFormat="1" applyFont="1" applyFill="1" applyBorder="1" applyAlignment="1">
      <alignment horizontal="center" vertical="center" wrapText="1"/>
    </xf>
    <xf numFmtId="0" fontId="35" fillId="2" borderId="38" xfId="0" applyNumberFormat="1" applyFont="1" applyFill="1" applyBorder="1" applyAlignment="1">
      <alignment horizontal="center" vertical="center" wrapText="1"/>
    </xf>
    <xf numFmtId="0" fontId="35" fillId="2" borderId="48" xfId="0" applyNumberFormat="1" applyFont="1" applyFill="1" applyBorder="1" applyAlignment="1">
      <alignment horizontal="center" vertical="center" wrapText="1"/>
    </xf>
    <xf numFmtId="0" fontId="69" fillId="23" borderId="67" xfId="4" applyFont="1" applyFill="1" applyBorder="1" applyAlignment="1">
      <alignment horizontal="center" vertical="center"/>
    </xf>
    <xf numFmtId="0" fontId="69" fillId="23" borderId="64" xfId="4" applyFont="1" applyFill="1" applyBorder="1" applyAlignment="1">
      <alignment horizontal="center" vertical="center"/>
    </xf>
    <xf numFmtId="0" fontId="69" fillId="23" borderId="68" xfId="4" applyFont="1" applyFill="1" applyBorder="1" applyAlignment="1">
      <alignment horizontal="center" vertical="center"/>
    </xf>
    <xf numFmtId="0" fontId="69" fillId="22" borderId="53" xfId="4" applyFont="1" applyFill="1" applyBorder="1" applyAlignment="1">
      <alignment horizontal="center" vertical="center"/>
    </xf>
    <xf numFmtId="0" fontId="69" fillId="22" borderId="55" xfId="4" applyFont="1" applyFill="1" applyBorder="1" applyAlignment="1">
      <alignment horizontal="center" vertical="center"/>
    </xf>
    <xf numFmtId="0" fontId="69" fillId="22" borderId="57" xfId="4" applyFont="1" applyFill="1" applyBorder="1" applyAlignment="1">
      <alignment horizontal="center" vertical="center"/>
    </xf>
    <xf numFmtId="0" fontId="23" fillId="0" borderId="0" xfId="1" applyFont="1" applyFill="1" applyBorder="1" applyAlignment="1">
      <alignment horizontal="center" vertical="center" wrapText="1"/>
    </xf>
    <xf numFmtId="0" fontId="22" fillId="13" borderId="33" xfId="0" applyFont="1" applyFill="1" applyBorder="1" applyAlignment="1">
      <alignment horizontal="center" vertical="center" textRotation="90"/>
    </xf>
    <xf numFmtId="0" fontId="22" fillId="13" borderId="29" xfId="0" applyFont="1" applyFill="1" applyBorder="1" applyAlignment="1">
      <alignment horizontal="center" vertical="center" textRotation="90"/>
    </xf>
    <xf numFmtId="0" fontId="22" fillId="13" borderId="17" xfId="0" applyFont="1" applyFill="1" applyBorder="1" applyAlignment="1">
      <alignment horizontal="center" vertical="center" textRotation="90"/>
    </xf>
    <xf numFmtId="0" fontId="22" fillId="13" borderId="77" xfId="0" applyFont="1" applyFill="1" applyBorder="1" applyAlignment="1">
      <alignment horizontal="center" vertical="center" textRotation="90"/>
    </xf>
    <xf numFmtId="0" fontId="33" fillId="2" borderId="21" xfId="3" applyFont="1" applyBorder="1" applyAlignment="1">
      <alignment horizontal="center" vertical="center" wrapText="1"/>
    </xf>
    <xf numFmtId="0" fontId="33" fillId="2" borderId="15" xfId="3" applyFont="1" applyBorder="1" applyAlignment="1">
      <alignment horizontal="center" vertical="center" wrapText="1"/>
    </xf>
    <xf numFmtId="0" fontId="33" fillId="2" borderId="46" xfId="3" applyFont="1" applyBorder="1" applyAlignment="1">
      <alignment horizontal="center" vertical="center" wrapText="1"/>
    </xf>
    <xf numFmtId="20" fontId="21" fillId="13" borderId="84" xfId="0" applyNumberFormat="1" applyFont="1" applyFill="1" applyBorder="1" applyAlignment="1" applyProtection="1">
      <alignment horizontal="center" vertical="center"/>
    </xf>
    <xf numFmtId="20" fontId="21" fillId="13" borderId="85" xfId="0" applyNumberFormat="1" applyFont="1" applyFill="1" applyBorder="1" applyAlignment="1" applyProtection="1">
      <alignment horizontal="center" vertical="center"/>
    </xf>
    <xf numFmtId="20" fontId="71" fillId="36" borderId="116" xfId="0" applyNumberFormat="1" applyFont="1" applyFill="1" applyBorder="1" applyAlignment="1">
      <alignment horizontal="center" vertical="center" wrapText="1"/>
    </xf>
    <xf numFmtId="20" fontId="71" fillId="36" borderId="117" xfId="0" applyNumberFormat="1" applyFont="1" applyFill="1" applyBorder="1" applyAlignment="1">
      <alignment horizontal="center" vertical="center" wrapText="1"/>
    </xf>
    <xf numFmtId="1" fontId="67" fillId="13" borderId="0" xfId="2" applyNumberFormat="1" applyFont="1" applyFill="1" applyBorder="1" applyAlignment="1" applyProtection="1">
      <alignment horizontal="center" vertical="center"/>
    </xf>
    <xf numFmtId="1" fontId="67" fillId="13" borderId="11" xfId="2" applyNumberFormat="1" applyFont="1" applyFill="1" applyBorder="1" applyAlignment="1" applyProtection="1">
      <alignment horizontal="center" vertical="center"/>
    </xf>
    <xf numFmtId="20" fontId="68" fillId="13" borderId="0" xfId="0" applyNumberFormat="1" applyFont="1" applyFill="1" applyBorder="1" applyAlignment="1" applyProtection="1">
      <alignment horizontal="center" vertical="center"/>
    </xf>
    <xf numFmtId="20" fontId="68" fillId="13" borderId="11" xfId="0" applyNumberFormat="1" applyFont="1" applyFill="1" applyBorder="1" applyAlignment="1" applyProtection="1">
      <alignment horizontal="center" vertical="center"/>
    </xf>
    <xf numFmtId="0" fontId="22" fillId="13" borderId="34" xfId="0" applyFont="1" applyFill="1" applyBorder="1" applyAlignment="1">
      <alignment horizontal="center" vertical="center" textRotation="90"/>
    </xf>
    <xf numFmtId="0" fontId="22" fillId="13" borderId="35" xfId="0" applyFont="1" applyFill="1" applyBorder="1" applyAlignment="1">
      <alignment horizontal="center" vertical="center" textRotation="90"/>
    </xf>
    <xf numFmtId="0" fontId="47" fillId="13" borderId="100" xfId="0" applyFont="1" applyFill="1" applyBorder="1" applyAlignment="1">
      <alignment horizontal="center" vertical="center" wrapText="1"/>
    </xf>
    <xf numFmtId="2" fontId="67" fillId="13" borderId="44" xfId="0" applyNumberFormat="1" applyFont="1" applyFill="1" applyBorder="1" applyAlignment="1">
      <alignment horizontal="center" vertical="center"/>
    </xf>
    <xf numFmtId="0" fontId="67" fillId="13" borderId="44" xfId="0" applyFont="1" applyFill="1" applyBorder="1" applyAlignment="1">
      <alignment horizontal="center" vertical="center"/>
    </xf>
    <xf numFmtId="2" fontId="42" fillId="29" borderId="109" xfId="0" applyNumberFormat="1" applyFont="1" applyFill="1" applyBorder="1" applyAlignment="1" applyProtection="1">
      <alignment horizontal="center" wrapText="1"/>
    </xf>
    <xf numFmtId="2" fontId="42" fillId="29" borderId="110" xfId="0" applyNumberFormat="1" applyFont="1" applyFill="1" applyBorder="1" applyAlignment="1" applyProtection="1">
      <alignment horizontal="center" wrapText="1"/>
    </xf>
    <xf numFmtId="0" fontId="98" fillId="0" borderId="77" xfId="1" applyFont="1" applyBorder="1" applyAlignment="1">
      <alignment horizontal="center" vertical="center"/>
    </xf>
    <xf numFmtId="0" fontId="98" fillId="0" borderId="30" xfId="1" applyFont="1" applyBorder="1" applyAlignment="1">
      <alignment horizontal="center" vertical="center"/>
    </xf>
    <xf numFmtId="0" fontId="82" fillId="29" borderId="30" xfId="1" applyFont="1" applyFill="1" applyBorder="1" applyAlignment="1" applyProtection="1">
      <alignment horizontal="center" vertical="center" wrapText="1"/>
    </xf>
    <xf numFmtId="0" fontId="82" fillId="29" borderId="102" xfId="1" applyFont="1" applyFill="1" applyBorder="1" applyAlignment="1" applyProtection="1">
      <alignment horizontal="center" vertical="center" wrapText="1"/>
    </xf>
    <xf numFmtId="0" fontId="109" fillId="0" borderId="4" xfId="1" applyFont="1" applyBorder="1" applyAlignment="1">
      <alignment horizontal="center" vertical="center"/>
    </xf>
    <xf numFmtId="0" fontId="109" fillId="0" borderId="6" xfId="1" applyFont="1" applyBorder="1" applyAlignment="1">
      <alignment horizontal="center" vertical="center"/>
    </xf>
    <xf numFmtId="0" fontId="80" fillId="29" borderId="6" xfId="0" applyFont="1" applyFill="1" applyBorder="1" applyAlignment="1" applyProtection="1">
      <alignment horizontal="center" vertical="center"/>
    </xf>
    <xf numFmtId="0" fontId="80" fillId="29" borderId="3" xfId="0" applyFont="1" applyFill="1" applyBorder="1" applyAlignment="1" applyProtection="1">
      <alignment horizontal="center" vertical="center"/>
    </xf>
    <xf numFmtId="0" fontId="12" fillId="15" borderId="22" xfId="0" applyFont="1" applyFill="1" applyBorder="1" applyAlignment="1" applyProtection="1">
      <alignment horizontal="center" vertical="center" wrapText="1"/>
    </xf>
    <xf numFmtId="0" fontId="12" fillId="15" borderId="23" xfId="0" applyFont="1" applyFill="1" applyBorder="1" applyAlignment="1" applyProtection="1">
      <alignment horizontal="center" vertical="center" wrapText="1"/>
    </xf>
    <xf numFmtId="0" fontId="12" fillId="15" borderId="118" xfId="0" applyFont="1" applyFill="1" applyBorder="1" applyAlignment="1" applyProtection="1">
      <alignment horizontal="center" vertical="center" wrapText="1"/>
    </xf>
    <xf numFmtId="0" fontId="12" fillId="15" borderId="119" xfId="0" applyFont="1" applyFill="1" applyBorder="1" applyAlignment="1" applyProtection="1">
      <alignment horizontal="center" vertical="center" wrapText="1"/>
    </xf>
    <xf numFmtId="0" fontId="0" fillId="0" borderId="5" xfId="0" applyFill="1"/>
    <xf numFmtId="20" fontId="9" fillId="5" borderId="20" xfId="1" applyNumberFormat="1" applyFont="1" applyFill="1" applyBorder="1" applyAlignment="1">
      <alignment horizontal="center" vertical="center"/>
    </xf>
    <xf numFmtId="20" fontId="9" fillId="5" borderId="19" xfId="1" applyNumberFormat="1" applyFont="1" applyFill="1" applyBorder="1" applyAlignment="1">
      <alignment horizontal="center" vertical="center"/>
    </xf>
    <xf numFmtId="164" fontId="32" fillId="9" borderId="104" xfId="4" applyNumberFormat="1" applyFont="1" applyFill="1" applyBorder="1" applyAlignment="1">
      <alignment horizontal="center" vertical="center" wrapText="1"/>
    </xf>
    <xf numFmtId="164" fontId="32" fillId="9" borderId="10" xfId="4" applyNumberFormat="1" applyFont="1" applyFill="1" applyBorder="1" applyAlignment="1">
      <alignment horizontal="center" vertical="center" wrapText="1"/>
    </xf>
    <xf numFmtId="164" fontId="32" fillId="11" borderId="50" xfId="4" applyNumberFormat="1" applyFont="1" applyFill="1" applyBorder="1" applyAlignment="1">
      <alignment horizontal="center" vertical="center" wrapText="1"/>
    </xf>
    <xf numFmtId="164" fontId="32" fillId="11" borderId="102" xfId="4" applyNumberFormat="1" applyFont="1" applyFill="1" applyBorder="1" applyAlignment="1">
      <alignment horizontal="center" vertical="center" wrapText="1"/>
    </xf>
    <xf numFmtId="0" fontId="12" fillId="15" borderId="6" xfId="0" applyFont="1" applyFill="1" applyBorder="1" applyAlignment="1" applyProtection="1">
      <alignment horizontal="center" vertical="center" wrapText="1"/>
    </xf>
    <xf numFmtId="0" fontId="12" fillId="15" borderId="11" xfId="0" applyFont="1" applyFill="1" applyBorder="1" applyAlignment="1" applyProtection="1">
      <alignment horizontal="center" vertical="center" wrapText="1"/>
    </xf>
    <xf numFmtId="0" fontId="22" fillId="15" borderId="39" xfId="10" applyFont="1" applyFill="1" applyBorder="1" applyAlignment="1" applyProtection="1">
      <alignment horizontal="center" vertical="center" wrapText="1"/>
    </xf>
    <xf numFmtId="0" fontId="22" fillId="15" borderId="40" xfId="10" applyFont="1" applyFill="1" applyBorder="1" applyAlignment="1" applyProtection="1">
      <alignment horizontal="center" vertical="center" wrapText="1"/>
    </xf>
    <xf numFmtId="0" fontId="19" fillId="33" borderId="12" xfId="12" applyFont="1" applyFill="1" applyAlignment="1" applyProtection="1">
      <alignment horizontal="center"/>
    </xf>
    <xf numFmtId="0" fontId="19" fillId="33" borderId="105" xfId="12" applyFont="1" applyFill="1" applyBorder="1" applyAlignment="1" applyProtection="1">
      <alignment horizontal="center"/>
    </xf>
    <xf numFmtId="0" fontId="33" fillId="2" borderId="104" xfId="3" applyFont="1" applyBorder="1" applyAlignment="1">
      <alignment horizontal="center" vertical="center" wrapText="1"/>
    </xf>
    <xf numFmtId="0" fontId="33" fillId="2" borderId="10" xfId="3" applyFont="1" applyBorder="1" applyAlignment="1">
      <alignment horizontal="center" vertical="center" wrapText="1"/>
    </xf>
    <xf numFmtId="164" fontId="32" fillId="7" borderId="104" xfId="4" applyNumberFormat="1" applyFont="1" applyFill="1" applyBorder="1" applyAlignment="1">
      <alignment horizontal="center" vertical="center" wrapText="1"/>
    </xf>
    <xf numFmtId="164" fontId="32" fillId="7" borderId="10" xfId="4" applyNumberFormat="1" applyFont="1" applyFill="1" applyBorder="1" applyAlignment="1">
      <alignment horizontal="center" vertical="center" wrapText="1"/>
    </xf>
    <xf numFmtId="164" fontId="32" fillId="8" borderId="104" xfId="4" applyNumberFormat="1" applyFont="1" applyFill="1" applyBorder="1" applyAlignment="1">
      <alignment horizontal="center" vertical="center" wrapText="1"/>
    </xf>
    <xf numFmtId="164" fontId="32" fillId="8" borderId="10" xfId="4" applyNumberFormat="1" applyFont="1" applyFill="1" applyBorder="1" applyAlignment="1">
      <alignment horizontal="center" vertical="center" wrapText="1"/>
    </xf>
    <xf numFmtId="164" fontId="32" fillId="10" borderId="104" xfId="4" applyNumberFormat="1" applyFont="1" applyFill="1" applyBorder="1" applyAlignment="1">
      <alignment horizontal="center" vertical="center" wrapText="1"/>
    </xf>
    <xf numFmtId="164" fontId="32" fillId="10" borderId="10" xfId="4" applyNumberFormat="1" applyFont="1" applyFill="1" applyBorder="1" applyAlignment="1">
      <alignment horizontal="center" vertical="center" wrapText="1"/>
    </xf>
    <xf numFmtId="0" fontId="15" fillId="29" borderId="11" xfId="5" applyFont="1" applyFill="1" applyBorder="1" applyAlignment="1" applyProtection="1">
      <alignment horizontal="left" vertical="center"/>
    </xf>
    <xf numFmtId="0" fontId="15" fillId="29" borderId="76" xfId="5" applyFont="1" applyFill="1" applyBorder="1" applyAlignment="1" applyProtection="1">
      <alignment horizontal="left" vertical="center"/>
    </xf>
    <xf numFmtId="164" fontId="32" fillId="11" borderId="49" xfId="4" applyNumberFormat="1" applyFont="1" applyFill="1" applyBorder="1" applyAlignment="1">
      <alignment horizontal="center" vertical="center" wrapText="1"/>
    </xf>
    <xf numFmtId="0" fontId="22" fillId="15" borderId="41" xfId="10" applyFont="1" applyFill="1" applyBorder="1" applyAlignment="1" applyProtection="1">
      <alignment horizontal="center" vertical="center" wrapText="1"/>
    </xf>
    <xf numFmtId="0" fontId="22" fillId="15" borderId="42" xfId="10" applyFont="1" applyFill="1" applyBorder="1" applyAlignment="1" applyProtection="1">
      <alignment horizontal="center" vertical="center" wrapText="1"/>
    </xf>
    <xf numFmtId="0" fontId="19" fillId="33" borderId="0" xfId="12" applyFill="1" applyBorder="1" applyAlignment="1" applyProtection="1">
      <alignment horizontal="center"/>
    </xf>
    <xf numFmtId="0" fontId="19" fillId="33" borderId="32" xfId="12" applyFill="1" applyBorder="1" applyAlignment="1" applyProtection="1">
      <alignment horizontal="center"/>
    </xf>
    <xf numFmtId="0" fontId="22" fillId="15" borderId="41" xfId="10" applyFont="1" applyFill="1" applyBorder="1" applyAlignment="1">
      <alignment horizontal="center" vertical="center" wrapText="1"/>
    </xf>
    <xf numFmtId="0" fontId="22" fillId="15" borderId="42" xfId="10" applyFont="1" applyFill="1" applyBorder="1" applyAlignment="1">
      <alignment horizontal="center" vertical="center" wrapText="1"/>
    </xf>
    <xf numFmtId="0" fontId="19" fillId="33" borderId="0" xfId="12" applyFill="1" applyBorder="1" applyAlignment="1">
      <alignment horizontal="center"/>
    </xf>
    <xf numFmtId="0" fontId="19" fillId="33" borderId="32" xfId="12" applyFill="1" applyBorder="1" applyAlignment="1">
      <alignment horizontal="center"/>
    </xf>
    <xf numFmtId="0" fontId="95" fillId="0" borderId="7" xfId="1" applyFont="1" applyBorder="1" applyAlignment="1">
      <alignment horizontal="center" vertical="center"/>
    </xf>
    <xf numFmtId="0" fontId="95" fillId="0" borderId="9" xfId="1" applyFont="1" applyBorder="1" applyAlignment="1">
      <alignment horizontal="center" vertical="center"/>
    </xf>
    <xf numFmtId="0" fontId="95" fillId="0" borderId="10" xfId="1" applyFont="1" applyBorder="1" applyAlignment="1">
      <alignment horizontal="center" vertical="center"/>
    </xf>
    <xf numFmtId="0" fontId="59" fillId="0" borderId="10" xfId="1" applyFont="1" applyBorder="1" applyAlignment="1">
      <alignment horizontal="center" vertical="center"/>
    </xf>
    <xf numFmtId="0" fontId="93" fillId="34" borderId="125" xfId="0" applyFont="1" applyFill="1" applyBorder="1" applyAlignment="1">
      <alignment horizontal="center"/>
    </xf>
    <xf numFmtId="0" fontId="93" fillId="29" borderId="125" xfId="0" applyFont="1" applyFill="1" applyBorder="1" applyAlignment="1">
      <alignment horizontal="center" wrapText="1"/>
    </xf>
    <xf numFmtId="0" fontId="93" fillId="34" borderId="125" xfId="0" applyNumberFormat="1" applyFont="1" applyFill="1" applyBorder="1" applyAlignment="1" applyProtection="1">
      <alignment horizontal="center" vertical="center"/>
      <protection locked="0"/>
    </xf>
    <xf numFmtId="0" fontId="93" fillId="34" borderId="125" xfId="0" applyFont="1" applyFill="1" applyBorder="1" applyAlignment="1">
      <alignment horizontal="center" vertical="center"/>
    </xf>
    <xf numFmtId="2" fontId="96" fillId="34" borderId="125" xfId="0" applyNumberFormat="1" applyFont="1" applyFill="1" applyBorder="1" applyAlignment="1" applyProtection="1">
      <alignment horizontal="center" vertical="center"/>
      <protection locked="0"/>
    </xf>
    <xf numFmtId="1" fontId="96" fillId="29" borderId="125" xfId="0" applyNumberFormat="1" applyFont="1" applyFill="1" applyBorder="1" applyAlignment="1" applyProtection="1">
      <alignment horizontal="center" vertical="center"/>
    </xf>
    <xf numFmtId="0" fontId="93" fillId="29" borderId="10" xfId="0" applyFont="1" applyFill="1" applyBorder="1" applyAlignment="1">
      <alignment horizontal="center" vertical="center" wrapText="1"/>
    </xf>
    <xf numFmtId="0" fontId="93" fillId="29" borderId="5" xfId="0" applyFont="1" applyFill="1" applyBorder="1" applyAlignment="1">
      <alignment horizontal="center" vertical="center" wrapText="1"/>
    </xf>
    <xf numFmtId="1" fontId="93" fillId="29" borderId="163" xfId="0" applyNumberFormat="1" applyFont="1" applyFill="1" applyBorder="1" applyAlignment="1">
      <alignment horizontal="center" vertical="center"/>
    </xf>
    <xf numFmtId="1" fontId="93" fillId="29" borderId="5" xfId="0" applyNumberFormat="1" applyFont="1" applyFill="1" applyBorder="1" applyAlignment="1">
      <alignment horizontal="center" vertical="center"/>
    </xf>
    <xf numFmtId="0" fontId="93" fillId="29" borderId="163" xfId="0" applyFont="1" applyFill="1" applyBorder="1" applyAlignment="1">
      <alignment horizontal="center" vertical="center" wrapText="1"/>
    </xf>
    <xf numFmtId="1" fontId="93" fillId="29" borderId="156" xfId="0" applyNumberFormat="1" applyFont="1" applyFill="1" applyBorder="1" applyAlignment="1">
      <alignment horizontal="center" vertical="center"/>
    </xf>
    <xf numFmtId="1" fontId="93" fillId="29" borderId="13" xfId="0" applyNumberFormat="1" applyFont="1" applyFill="1" applyBorder="1" applyAlignment="1">
      <alignment horizontal="center" vertical="center"/>
    </xf>
    <xf numFmtId="0" fontId="93" fillId="29" borderId="140" xfId="0" applyFont="1" applyFill="1" applyBorder="1" applyAlignment="1">
      <alignment horizontal="center" vertical="center" wrapText="1"/>
    </xf>
    <xf numFmtId="0" fontId="93" fillId="29" borderId="7" xfId="0" applyFont="1" applyFill="1" applyBorder="1" applyAlignment="1">
      <alignment horizontal="center" vertical="center" wrapText="1"/>
    </xf>
    <xf numFmtId="0" fontId="11" fillId="34" borderId="125" xfId="0" applyFont="1" applyFill="1" applyBorder="1" applyAlignment="1" applyProtection="1">
      <alignment horizontal="center" vertical="center"/>
      <protection locked="0"/>
    </xf>
  </cellXfs>
  <cellStyles count="21">
    <cellStyle name="Date" xfId="8" xr:uid="{00000000-0005-0000-0000-000000000000}"/>
    <cellStyle name="Date 4" xfId="17" xr:uid="{00000000-0005-0000-0000-000001000000}"/>
    <cellStyle name="Followed Hyperlink" xfId="13" builtinId="9" hidden="1"/>
    <cellStyle name="Followed Hyperlink" xfId="14" builtinId="9" hidden="1"/>
    <cellStyle name="Followed Hyperlink" xfId="15" builtinId="9" hidden="1"/>
    <cellStyle name="Followed Hyperlink" xfId="16" builtinId="9" hidden="1"/>
    <cellStyle name="Heading 1" xfId="2" builtinId="16" customBuiltin="1"/>
    <cellStyle name="Heading 1 2" xfId="10" xr:uid="{00000000-0005-0000-0000-000007000000}"/>
    <cellStyle name="Heading 2" xfId="3" builtinId="17" customBuiltin="1"/>
    <cellStyle name="Heading 4 2" xfId="9" xr:uid="{00000000-0005-0000-0000-000009000000}"/>
    <cellStyle name="Hours" xfId="7" xr:uid="{00000000-0005-0000-0000-00000A000000}"/>
    <cellStyle name="Hours 4" xfId="20" xr:uid="{00000000-0005-0000-0000-00000B000000}"/>
    <cellStyle name="Hyperlink" xfId="4" builtinId="8"/>
    <cellStyle name="Normal" xfId="0" builtinId="0" customBuiltin="1"/>
    <cellStyle name="Normal 2" xfId="5" xr:uid="{00000000-0005-0000-0000-00000E000000}"/>
    <cellStyle name="Normal 2 4" xfId="19" xr:uid="{00000000-0005-0000-0000-00000F000000}"/>
    <cellStyle name="Phone" xfId="11" xr:uid="{00000000-0005-0000-0000-000010000000}"/>
    <cellStyle name="Time" xfId="6" xr:uid="{00000000-0005-0000-0000-000011000000}"/>
    <cellStyle name="Time 4" xfId="18" xr:uid="{00000000-0005-0000-0000-000012000000}"/>
    <cellStyle name="Title" xfId="1" builtinId="15" customBuiltin="1"/>
    <cellStyle name="Title 2" xfId="12" xr:uid="{00000000-0005-0000-0000-000014000000}"/>
  </cellStyles>
  <dxfs count="153">
    <dxf>
      <font>
        <strike val="0"/>
        <outline val="0"/>
        <shadow val="0"/>
        <u val="none"/>
        <vertAlign val="baseline"/>
        <sz val="14"/>
        <color theme="1"/>
        <name val="Verdana"/>
        <scheme val="minor"/>
      </font>
      <numFmt numFmtId="2" formatCode="0.00"/>
      <alignment horizontal="center" vertical="center" textRotation="0" wrapText="0" indent="0" justifyLastLine="0" shrinkToFit="0" readingOrder="0"/>
      <border diagonalUp="0" diagonalDown="0" outline="0">
        <left/>
        <right style="thick">
          <color auto="1"/>
        </right>
        <top/>
        <bottom/>
      </border>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left style="thick">
          <color auto="1"/>
        </left>
        <right/>
        <top/>
        <bottom/>
        <vertical/>
        <horizontal/>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ck">
          <color auto="1"/>
        </left>
        <right/>
        <top/>
        <bottom/>
      </border>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left/>
        <right style="thick">
          <color auto="1"/>
        </right>
        <top/>
        <bottom style="thin">
          <color theme="0" tint="-0.24994659260841701"/>
        </bottom>
        <vertical/>
        <horizontal/>
      </border>
      <protection locked="0" hidden="0"/>
    </dxf>
    <dxf>
      <font>
        <b/>
        <i/>
        <strike val="0"/>
        <outline val="0"/>
        <shadow val="0"/>
        <u val="none"/>
        <vertAlign val="baseline"/>
        <sz val="10"/>
        <color theme="1"/>
        <name val="Verdana"/>
        <scheme val="minor"/>
      </font>
      <fill>
        <patternFill patternType="none">
          <fgColor indexed="64"/>
          <bgColor indexed="65"/>
        </patternFill>
      </fill>
      <alignment horizontal="left" vertical="center" textRotation="0" wrapText="1" indent="0" justifyLastLine="0" shrinkToFit="0" readingOrder="0"/>
      <border diagonalUp="0" diagonalDown="0">
        <left/>
        <right/>
        <top/>
        <bottom style="thin">
          <color theme="0" tint="-0.24994659260841701"/>
        </bottom>
        <vertical/>
        <horizontal/>
      </border>
      <protection locked="0" hidden="0"/>
    </dxf>
    <dxf>
      <font>
        <strike val="0"/>
        <outline val="0"/>
        <shadow val="0"/>
        <u val="none"/>
        <vertAlign val="baseline"/>
        <sz val="13"/>
        <color theme="1"/>
        <name val="Verdana"/>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0" tint="-0.24994659260841701"/>
        </bottom>
        <vertical/>
        <horizontal/>
      </border>
      <protection locked="0" hidden="0"/>
    </dxf>
    <dxf>
      <font>
        <b val="0"/>
        <i val="0"/>
        <strike val="0"/>
        <condense val="0"/>
        <extend val="0"/>
        <outline val="0"/>
        <shadow val="0"/>
        <u val="none"/>
        <vertAlign val="baseline"/>
        <sz val="13"/>
        <color theme="1"/>
        <name val="Verdana"/>
        <scheme val="minor"/>
      </font>
      <numFmt numFmtId="1" formatCode="0"/>
      <fill>
        <patternFill patternType="none">
          <fgColor indexed="64"/>
          <bgColor indexed="65"/>
        </patternFill>
      </fill>
      <alignment horizontal="left" vertical="center" textRotation="0" wrapText="0" indent="0" justifyLastLine="0" shrinkToFit="0" readingOrder="0"/>
      <border diagonalUp="0" diagonalDown="0">
        <left/>
        <right/>
        <top/>
        <bottom style="thin">
          <color theme="0" tint="-0.24994659260841701"/>
        </bottom>
        <vertical/>
        <horizontal/>
      </border>
      <protection locked="0" hidden="0"/>
    </dxf>
    <dxf>
      <font>
        <strike val="0"/>
        <outline val="0"/>
        <shadow val="0"/>
        <u val="none"/>
        <vertAlign val="baseline"/>
        <sz val="13"/>
        <color theme="1"/>
        <name val="Verdana"/>
        <scheme val="minor"/>
      </font>
      <numFmt numFmtId="1" formatCode="0"/>
      <fill>
        <patternFill patternType="none">
          <fgColor indexed="64"/>
          <bgColor indexed="65"/>
        </patternFill>
      </fill>
      <alignment horizontal="left" vertical="center" textRotation="0" wrapText="0" indent="0" justifyLastLine="0" shrinkToFit="0" readingOrder="0"/>
      <border diagonalUp="0" diagonalDown="0">
        <left/>
        <right/>
        <top/>
        <bottom style="thin">
          <color theme="0" tint="-0.24994659260841701"/>
        </bottom>
        <vertical/>
        <horizontal/>
      </border>
      <protection locked="0" hidden="0"/>
    </dxf>
    <dxf>
      <font>
        <strike val="0"/>
        <outline val="0"/>
        <shadow val="0"/>
        <u val="none"/>
        <vertAlign val="baseline"/>
        <sz val="13"/>
        <color theme="1"/>
        <name val="Verdana"/>
        <scheme val="minor"/>
      </font>
      <numFmt numFmtId="1" formatCode="0"/>
      <fill>
        <patternFill patternType="none">
          <fgColor indexed="64"/>
          <bgColor indexed="65"/>
        </patternFill>
      </fill>
      <alignment horizontal="left" vertical="center" textRotation="0" wrapText="0" indent="0" justifyLastLine="0" shrinkToFit="0" readingOrder="0"/>
      <border diagonalUp="0" diagonalDown="0">
        <left/>
        <right/>
        <top/>
        <bottom style="thin">
          <color theme="0" tint="-0.24994659260841701"/>
        </bottom>
        <vertical/>
        <horizontal/>
      </border>
      <protection locked="0" hidden="0"/>
    </dxf>
    <dxf>
      <font>
        <strike val="0"/>
        <outline val="0"/>
        <shadow val="0"/>
        <u val="none"/>
        <vertAlign val="baseline"/>
        <sz val="13"/>
        <color theme="1"/>
        <name val="Verdana"/>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strike val="0"/>
        <outline val="0"/>
        <shadow val="0"/>
        <u val="none"/>
        <vertAlign val="baseline"/>
        <sz val="14"/>
        <color theme="1"/>
        <name val="Verdana"/>
        <scheme val="minor"/>
      </font>
      <numFmt numFmtId="2" formatCode="0.00"/>
      <alignment horizontal="center" vertical="center" textRotation="0" wrapText="0" indent="0" justifyLastLine="0" shrinkToFit="0" readingOrder="0"/>
      <border diagonalUp="0" diagonalDown="0">
        <left/>
        <right style="thick">
          <color auto="1"/>
        </right>
        <top/>
        <bottom/>
      </border>
    </dxf>
    <dxf>
      <font>
        <b val="0"/>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medium">
          <color auto="1"/>
        </right>
        <top/>
        <bottom/>
        <vertical/>
        <horizontal/>
      </border>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sz val="10"/>
        <color theme="1"/>
        <name val="Verdana"/>
        <scheme val="minor"/>
      </font>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b val="0"/>
        <i val="0"/>
        <strike val="0"/>
        <condense val="0"/>
        <extend val="0"/>
        <outline val="0"/>
        <shadow val="0"/>
        <u val="none"/>
        <vertAlign val="baseline"/>
        <sz val="13"/>
        <color theme="1"/>
        <name val="Verdana"/>
        <scheme val="minor"/>
      </font>
      <numFmt numFmtId="1" formatCode="0"/>
      <fill>
        <patternFill patternType="none">
          <fgColor indexed="64"/>
          <bgColor indexed="65"/>
        </patternFill>
      </fill>
      <alignment horizontal="left" vertical="center" textRotation="0" wrapText="0" indent="0" justifyLastLine="0" shrinkToFit="0" readingOrder="0"/>
      <protection locked="0" hidden="0"/>
    </dxf>
    <dxf>
      <font>
        <strike val="0"/>
        <outline val="0"/>
        <shadow val="0"/>
        <u val="none"/>
        <vertAlign val="baseline"/>
        <sz val="13"/>
        <color theme="1"/>
        <name val="Verdana"/>
        <scheme val="minor"/>
      </font>
      <numFmt numFmtId="1" formatCode="0"/>
      <alignment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vertical="center" textRotation="0" indent="0" justifyLastLine="0" shrinkToFit="0" readingOrder="0"/>
      <protection locked="0" hidden="0"/>
    </dxf>
    <dxf>
      <font>
        <strike val="0"/>
        <outline val="0"/>
        <shadow val="0"/>
        <u val="none"/>
        <vertAlign val="baseline"/>
        <sz val="13"/>
        <color theme="1"/>
        <name val="Verdana"/>
        <scheme val="minor"/>
      </font>
      <alignment vertical="center" textRotation="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border diagonalUp="0" diagonalDown="0" outline="0">
        <left/>
        <right style="thick">
          <color auto="1"/>
        </right>
        <top/>
        <bottom/>
      </border>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ck">
          <color auto="1"/>
        </left>
        <right/>
        <top/>
        <bottom/>
      </border>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ck">
          <color auto="1"/>
        </right>
        <top/>
        <bottom/>
        <vertical/>
        <horizontal/>
      </border>
      <protection locked="0" hidden="0"/>
    </dxf>
    <dxf>
      <font>
        <b/>
        <i/>
        <strike val="0"/>
        <outline val="0"/>
        <shadow val="0"/>
        <u val="none"/>
        <vertAlign val="baseline"/>
        <sz val="10"/>
        <color theme="1"/>
        <name val="Verdana"/>
        <scheme val="minor"/>
      </font>
      <numFmt numFmtId="0" formatCode="General"/>
      <fill>
        <patternFill patternType="none">
          <fgColor indexed="64"/>
          <bgColor indexed="65"/>
        </patternFill>
      </fill>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3"/>
        <color theme="1"/>
        <name val="Verdana"/>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right/>
        <top/>
        <bottom style="thin">
          <color theme="0" tint="-0.24994659260841701"/>
        </bottom>
      </border>
      <protection locked="0" hidden="0"/>
    </dxf>
    <dxf>
      <font>
        <strike val="0"/>
        <outline val="0"/>
        <shadow val="0"/>
        <u val="none"/>
        <vertAlign val="baseline"/>
        <sz val="13"/>
        <color theme="1"/>
        <name val="Verdana"/>
        <scheme val="minor"/>
      </font>
      <numFmt numFmtId="1" formatCode="0"/>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sz val="13"/>
        <color theme="1"/>
        <name val="Verdana"/>
        <scheme val="minor"/>
      </font>
      <numFmt numFmtId="1" formatCode="0"/>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sz val="13"/>
        <color theme="1"/>
        <name val="Verdana"/>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strike val="0"/>
        <outline val="0"/>
        <shadow val="0"/>
        <u val="none"/>
        <vertAlign val="baseline"/>
        <sz val="14"/>
        <color theme="1"/>
        <name val="Verdana"/>
        <scheme val="minor"/>
      </font>
      <numFmt numFmtId="2" formatCode="0.00"/>
      <alignment horizontal="center" vertical="center" textRotation="0" wrapText="0" indent="0" justifyLastLine="0" shrinkToFit="0" readingOrder="0"/>
      <border diagonalUp="0" diagonalDown="0">
        <left/>
        <right style="thick">
          <color auto="1"/>
        </right>
        <top/>
        <bottom/>
      </border>
    </dxf>
    <dxf>
      <font>
        <b val="0"/>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medium">
          <color auto="1"/>
        </right>
        <top/>
        <bottom/>
        <vertical/>
        <horizontal/>
      </border>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sz val="10"/>
        <color theme="1"/>
        <name val="Verdana"/>
        <scheme val="minor"/>
      </font>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alignment vertical="center" textRotation="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border diagonalUp="0" diagonalDown="0" outline="0">
        <left/>
        <right style="thick">
          <color auto="1"/>
        </right>
        <top/>
        <bottom/>
      </border>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ck">
          <color auto="1"/>
        </left>
        <right/>
        <top/>
        <bottom/>
      </border>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sz val="10"/>
        <color theme="1"/>
        <name val="Verdana"/>
        <scheme val="minor"/>
      </font>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b val="0"/>
        <i val="0"/>
        <strike val="0"/>
        <condense val="0"/>
        <extend val="0"/>
        <outline val="0"/>
        <shadow val="0"/>
        <u val="none"/>
        <vertAlign val="baseline"/>
        <sz val="13"/>
        <color theme="1"/>
        <name val="Verdana"/>
        <scheme val="minor"/>
      </font>
      <numFmt numFmtId="1" formatCode="0"/>
      <alignment horizontal="center" vertical="center" textRotation="0" wrapText="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border diagonalUp="0" diagonalDown="0" outline="0">
        <left/>
        <right style="thick">
          <color auto="1"/>
        </right>
        <top/>
        <bottom/>
      </border>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left style="thick">
          <color auto="1"/>
        </left>
        <right/>
        <top/>
        <bottom/>
        <vertical/>
        <horizontal/>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left/>
        <right style="thick">
          <color auto="1"/>
        </right>
        <top/>
        <bottom/>
        <vertical/>
        <horizontal/>
      </border>
      <protection locked="0" hidden="0"/>
    </dxf>
    <dxf>
      <font>
        <b/>
        <i/>
        <strike val="0"/>
        <outline val="0"/>
        <shadow val="0"/>
        <u val="none"/>
        <vertAlign val="baseline"/>
        <sz val="10"/>
        <color theme="1"/>
        <name val="Verdana"/>
        <scheme val="minor"/>
      </font>
      <numFmt numFmtId="0" formatCode="General"/>
      <fill>
        <patternFill patternType="none">
          <fgColor indexed="64"/>
          <bgColor indexed="65"/>
        </patternFill>
      </fill>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wrapText="0" indent="0" justifyLastLine="0" shrinkToFit="0" readingOrder="0"/>
      <protection locked="0" hidden="0"/>
    </dxf>
    <dxf>
      <font>
        <b val="0"/>
        <i val="0"/>
        <strike val="0"/>
        <condense val="0"/>
        <extend val="0"/>
        <outline val="0"/>
        <shadow val="0"/>
        <u val="none"/>
        <vertAlign val="baseline"/>
        <sz val="13"/>
        <color theme="1"/>
        <name val="Verdana"/>
        <scheme val="minor"/>
      </font>
      <numFmt numFmtId="1" formatCode="0"/>
      <alignment horizontal="center" vertical="center" textRotation="0" wrapText="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wrapText="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wrapText="0" indent="0" justifyLastLine="0" shrinkToFit="0" readingOrder="0"/>
      <protection locked="0" hidden="0"/>
    </dxf>
    <dxf>
      <font>
        <strike val="0"/>
        <outline val="0"/>
        <shadow val="0"/>
        <u val="none"/>
        <vertAlign val="baseline"/>
        <sz val="13"/>
        <color theme="1"/>
        <name val="Verdana"/>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border diagonalUp="0" diagonalDown="0" outline="0">
        <left/>
        <right style="thick">
          <color auto="1"/>
        </right>
        <top/>
        <bottom/>
      </border>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ck">
          <color auto="1"/>
        </left>
        <right/>
        <top/>
        <bottom/>
      </border>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left/>
        <right style="thick">
          <color auto="1"/>
        </right>
        <top/>
        <bottom/>
        <vertical/>
        <horizontal/>
      </border>
      <protection locked="0" hidden="0"/>
    </dxf>
    <dxf>
      <font>
        <b/>
        <i/>
        <strike val="0"/>
        <outline val="0"/>
        <shadow val="0"/>
        <u val="none"/>
        <vertAlign val="baseline"/>
        <sz val="10"/>
        <color theme="1"/>
        <name val="Verdana"/>
        <scheme val="minor"/>
      </font>
      <numFmt numFmtId="0" formatCode="General"/>
      <fill>
        <patternFill patternType="none">
          <fgColor indexed="64"/>
          <bgColor indexed="65"/>
        </patternFill>
      </fill>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wrapText="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wrapText="0" indent="0" justifyLastLine="0" shrinkToFit="0" readingOrder="0"/>
      <protection locked="0" hidden="0"/>
    </dxf>
    <dxf>
      <font>
        <strike val="0"/>
        <outline val="0"/>
        <shadow val="0"/>
        <u val="none"/>
        <vertAlign val="baseline"/>
        <sz val="13"/>
        <color theme="1"/>
        <name val="Verdana"/>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strike val="0"/>
        <outline val="0"/>
        <shadow val="0"/>
        <u val="none"/>
        <vertAlign val="baseline"/>
        <sz val="14"/>
        <color theme="1"/>
        <name val="Verdana"/>
        <scheme val="minor"/>
      </font>
      <numFmt numFmtId="2" formatCode="0.00"/>
      <alignment horizontal="center" vertical="center" textRotation="0" wrapText="0" indent="0" justifyLastLine="0" shrinkToFit="0" readingOrder="0"/>
      <border diagonalUp="0" diagonalDown="0" outline="0">
        <left/>
        <right style="thick">
          <color auto="1"/>
        </right>
        <top/>
        <bottom/>
      </border>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left style="thick">
          <color auto="1"/>
        </left>
        <right/>
        <top/>
        <bottom/>
        <vertical/>
        <horizontal/>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ck">
          <color auto="1"/>
        </left>
        <right/>
        <top/>
        <bottom/>
      </border>
      <protection locked="0" hidden="0"/>
    </dxf>
    <dxf>
      <font>
        <strike val="0"/>
        <outline val="0"/>
        <shadow val="0"/>
        <u val="none"/>
        <vertAlign val="baseline"/>
        <sz val="13"/>
        <color theme="1"/>
        <name val="Verdana"/>
        <scheme val="minor"/>
      </font>
      <numFmt numFmtId="3" formatCode="#,##0"/>
      <fill>
        <patternFill patternType="solid">
          <fgColor indexed="64"/>
          <bgColor theme="6" tint="0.79998168889431442"/>
        </patternFill>
      </fill>
      <alignment horizontal="center" vertical="center" textRotation="0" wrapText="0" indent="0" justifyLastLine="0" shrinkToFit="0" readingOrder="0"/>
      <border diagonalUp="0" diagonalDown="0">
        <left/>
        <right style="thick">
          <color auto="1"/>
        </right>
        <top/>
        <bottom/>
        <vertical/>
        <horizontal/>
      </border>
      <protection locked="0" hidden="0"/>
    </dxf>
    <dxf>
      <font>
        <b/>
        <i/>
        <strike val="0"/>
        <outline val="0"/>
        <shadow val="0"/>
        <u val="none"/>
        <vertAlign val="baseline"/>
        <sz val="10"/>
        <color theme="1"/>
        <name val="Verdana"/>
        <scheme val="minor"/>
      </font>
      <numFmt numFmtId="0" formatCode="General"/>
      <fill>
        <patternFill patternType="solid">
          <fgColor indexed="64"/>
          <bgColor theme="6" tint="0.79998168889431442"/>
        </patternFill>
      </fill>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fill>
        <patternFill patternType="solid">
          <fgColor indexed="64"/>
          <bgColor theme="6" tint="0.79998168889431442"/>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3"/>
        <color theme="1"/>
        <name val="Verdana"/>
        <scheme val="minor"/>
      </font>
      <numFmt numFmtId="1" formatCode="0"/>
      <fill>
        <patternFill patternType="solid">
          <fgColor indexed="64"/>
          <bgColor theme="6" tint="0.79998168889431442"/>
        </patternFill>
      </fill>
      <alignment horizontal="center" vertical="center" textRotation="0" wrapText="0" indent="0" justifyLastLine="0" shrinkToFit="0" readingOrder="0"/>
      <protection locked="0" hidden="0"/>
    </dxf>
    <dxf>
      <font>
        <strike val="0"/>
        <outline val="0"/>
        <shadow val="0"/>
        <u val="none"/>
        <vertAlign val="baseline"/>
        <sz val="13"/>
        <color theme="1"/>
        <name val="Verdana"/>
        <scheme val="minor"/>
      </font>
      <numFmt numFmtId="1" formatCode="0"/>
      <fill>
        <patternFill patternType="solid">
          <fgColor indexed="64"/>
          <bgColor theme="6" tint="0.79998168889431442"/>
        </patternFill>
      </fill>
      <alignment horizontal="center" vertical="center" textRotation="0" wrapText="0" indent="0" justifyLastLine="0" shrinkToFit="0" readingOrder="0"/>
      <protection locked="0" hidden="0"/>
    </dxf>
    <dxf>
      <font>
        <strike val="0"/>
        <outline val="0"/>
        <shadow val="0"/>
        <u val="none"/>
        <vertAlign val="baseline"/>
        <sz val="13"/>
        <color theme="1"/>
        <name val="Verdana"/>
        <scheme val="minor"/>
      </font>
      <numFmt numFmtId="1" formatCode="0"/>
      <fill>
        <patternFill patternType="solid">
          <fgColor indexed="64"/>
          <bgColor theme="6" tint="0.79998168889431442"/>
        </patternFill>
      </fill>
      <alignment horizontal="center" vertical="center" textRotation="0" wrapText="0" indent="0" justifyLastLine="0" shrinkToFit="0" readingOrder="0"/>
      <protection locked="0" hidden="0"/>
    </dxf>
    <dxf>
      <font>
        <strike val="0"/>
        <outline val="0"/>
        <shadow val="0"/>
        <u val="none"/>
        <vertAlign val="baseline"/>
        <sz val="13"/>
        <color theme="1"/>
        <name val="Verdana"/>
        <scheme val="minor"/>
      </font>
      <numFmt numFmtId="168" formatCode="ddd/yyyy/mm/dd"/>
      <fill>
        <patternFill patternType="solid">
          <fgColor indexed="64"/>
          <bgColor theme="6" tint="0.79998168889431442"/>
        </patternFill>
      </fill>
      <alignment horizontal="left" vertical="center" textRotation="0" wrapText="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border diagonalUp="0" diagonalDown="0" outline="0">
        <left/>
        <right style="thick">
          <color auto="1"/>
        </right>
        <top/>
        <bottom/>
      </border>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left style="thick">
          <color auto="1"/>
        </left>
        <right/>
        <top/>
        <bottom/>
        <vertical/>
        <horizontal/>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ck">
          <color auto="1"/>
        </left>
        <right/>
        <top/>
        <bottom/>
      </border>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left/>
        <right style="thick">
          <color auto="1"/>
        </right>
        <top/>
        <bottom/>
        <vertical/>
        <horizontal/>
      </border>
      <protection locked="0" hidden="0"/>
    </dxf>
    <dxf>
      <font>
        <b/>
        <i/>
        <strike val="0"/>
        <outline val="0"/>
        <shadow val="0"/>
        <u val="none"/>
        <vertAlign val="baseline"/>
        <sz val="10"/>
        <color theme="1"/>
        <name val="Verdana"/>
        <scheme val="minor"/>
      </font>
      <numFmt numFmtId="0" formatCode="General"/>
      <fill>
        <patternFill patternType="none">
          <fgColor indexed="64"/>
          <bgColor indexed="65"/>
        </patternFill>
      </fill>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wrapText="0" indent="0" justifyLastLine="0" shrinkToFit="0" readingOrder="0"/>
      <protection locked="0" hidden="0"/>
    </dxf>
    <dxf>
      <font>
        <b val="0"/>
        <i val="0"/>
        <strike val="0"/>
        <condense val="0"/>
        <extend val="0"/>
        <outline val="0"/>
        <shadow val="0"/>
        <u val="none"/>
        <vertAlign val="baseline"/>
        <sz val="13"/>
        <color theme="1"/>
        <name val="Verdana"/>
        <scheme val="minor"/>
      </font>
      <numFmt numFmtId="1" formatCode="0"/>
      <alignment horizontal="center" vertical="center" textRotation="0" wrapText="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wrapText="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wrapText="0" indent="0" justifyLastLine="0" shrinkToFit="0" readingOrder="0"/>
      <protection locked="0" hidden="0"/>
    </dxf>
    <dxf>
      <font>
        <strike val="0"/>
        <outline val="0"/>
        <shadow val="0"/>
        <u val="none"/>
        <vertAlign val="baseline"/>
        <sz val="13"/>
        <color theme="1"/>
        <name val="Verdana"/>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border diagonalUp="0" diagonalDown="0" outline="0">
        <left/>
        <right style="thick">
          <color auto="1"/>
        </right>
        <top/>
        <bottom/>
      </border>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left style="thick">
          <color auto="1"/>
        </left>
        <right/>
        <top/>
        <bottom/>
        <vertical/>
        <horizontal/>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ck">
          <color auto="1"/>
        </left>
        <right/>
        <top/>
        <bottom/>
      </border>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left/>
        <right style="thick">
          <color auto="1"/>
        </right>
        <top/>
        <bottom style="thin">
          <color theme="0" tint="-0.14993743705557422"/>
        </bottom>
        <vertical/>
        <horizontal/>
      </border>
      <protection locked="0" hidden="0"/>
    </dxf>
    <dxf>
      <font>
        <strike val="0"/>
        <outline val="0"/>
        <shadow val="0"/>
        <u val="none"/>
        <vertAlign val="baseline"/>
        <sz val="10"/>
        <color theme="1"/>
        <name val="Verdana"/>
        <scheme val="minor"/>
      </font>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border diagonalUp="0" diagonalDown="0" outline="0">
        <left/>
        <right style="thick">
          <color auto="1"/>
        </right>
        <top/>
        <bottom/>
      </border>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left style="thick">
          <color auto="1"/>
        </left>
        <right/>
        <top/>
        <bottom/>
        <vertical/>
        <horizontal/>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ck">
          <color auto="1"/>
        </left>
        <right/>
        <top/>
        <bottom/>
      </border>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left/>
        <right style="thick">
          <color auto="1"/>
        </right>
        <top/>
        <bottom/>
        <vertical/>
        <horizontal/>
      </border>
      <protection locked="0" hidden="0"/>
    </dxf>
    <dxf>
      <font>
        <strike val="0"/>
        <outline val="0"/>
        <shadow val="0"/>
        <u val="none"/>
        <vertAlign val="baseline"/>
        <sz val="10"/>
        <color theme="1"/>
        <name val="Verdana"/>
        <scheme val="minor"/>
      </font>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b val="0"/>
        <i val="0"/>
        <strike val="0"/>
        <condense val="0"/>
        <extend val="0"/>
        <outline val="0"/>
        <shadow val="0"/>
        <u val="none"/>
        <vertAlign val="baseline"/>
        <sz val="13"/>
        <color theme="1"/>
        <name val="Verdana"/>
        <scheme val="minor"/>
      </font>
      <numFmt numFmtId="1" formatCode="0"/>
      <alignment horizontal="center" vertical="center" textRotation="0" wrapText="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3"/>
        <color theme="1"/>
        <name val="Verdana"/>
        <scheme val="minor"/>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protection locked="0" hidden="0"/>
    </dxf>
    <dxf>
      <font>
        <strike val="0"/>
        <outline val="0"/>
        <shadow val="0"/>
        <u val="none"/>
        <vertAlign val="baseline"/>
        <sz val="14"/>
        <color theme="1"/>
        <name val="Verdana"/>
        <scheme val="minor"/>
      </font>
      <numFmt numFmtId="2" formatCode="0.00"/>
      <alignment horizontal="center" vertical="center" textRotation="0" wrapText="0" indent="0" justifyLastLine="0" shrinkToFit="0" readingOrder="0"/>
      <border diagonalUp="0" diagonalDown="0">
        <left/>
        <right style="thick">
          <color auto="1"/>
        </right>
        <top/>
        <bottom/>
        <vertical/>
        <horizontal/>
      </border>
    </dxf>
    <dxf>
      <font>
        <strike val="0"/>
        <outline val="0"/>
        <shadow val="0"/>
        <u val="none"/>
        <vertAlign val="baseline"/>
        <sz val="14"/>
        <color theme="1"/>
        <name val="Verdana"/>
        <scheme val="minor"/>
      </font>
      <numFmt numFmtId="4" formatCode="#,##0.00"/>
      <fill>
        <patternFill patternType="solid">
          <fgColor indexed="64"/>
          <bgColor rgb="FF00B0F0"/>
        </patternFill>
      </fill>
      <alignment horizontal="center" vertical="center" textRotation="0" wrapText="0" indent="0" justifyLastLine="0" shrinkToFit="0" readingOrder="0"/>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thick">
          <color auto="1"/>
        </right>
        <top/>
        <bottom/>
        <vertical/>
        <horizontal/>
      </border>
      <protection locked="0" hidden="0"/>
    </dxf>
    <dxf>
      <font>
        <b val="0"/>
        <i val="0"/>
        <strike val="0"/>
        <condense val="0"/>
        <extend val="0"/>
        <outline val="0"/>
        <shadow val="0"/>
        <u val="none"/>
        <vertAlign val="baseline"/>
        <sz val="14"/>
        <color theme="1"/>
        <name val="Verdana"/>
        <scheme val="minor"/>
      </font>
      <numFmt numFmtId="2" formatCode="0.00"/>
      <fill>
        <patternFill patternType="none">
          <fgColor indexed="64"/>
          <bgColor indexed="65"/>
        </patternFill>
      </fill>
      <alignment horizontal="left" vertical="center" textRotation="0" wrapText="1" indent="0" justifyLastLine="0" shrinkToFit="0" readingOrder="0"/>
      <protection locked="0" hidden="0"/>
    </dxf>
    <dxf>
      <font>
        <b/>
        <i/>
        <strike val="0"/>
        <outline val="0"/>
        <shadow val="0"/>
        <u val="none"/>
        <vertAlign val="baseline"/>
        <sz val="10"/>
        <color theme="1"/>
        <name val="Verdana"/>
        <scheme val="minor"/>
      </font>
      <numFmt numFmtId="0" formatCode="General"/>
      <fill>
        <patternFill patternType="none">
          <fgColor indexed="64"/>
          <bgColor indexed="65"/>
        </patternFill>
      </fill>
      <alignment horizontal="left" vertical="center" textRotation="0" wrapText="1" indent="0" justifyLastLine="0" shrinkToFit="0" readingOrder="0"/>
      <protection locked="0" hidden="0"/>
    </dxf>
    <dxf>
      <font>
        <strike val="0"/>
        <outline val="0"/>
        <shadow val="0"/>
        <u val="none"/>
        <vertAlign val="baseline"/>
        <sz val="14"/>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4"/>
        <color theme="1"/>
        <name val="Verdana"/>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strike val="0"/>
        <outline val="0"/>
        <shadow val="0"/>
        <u val="none"/>
        <vertAlign val="baseline"/>
        <sz val="14"/>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strike val="0"/>
        <outline val="0"/>
        <shadow val="0"/>
        <u val="none"/>
        <vertAlign val="baseline"/>
        <sz val="14"/>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strike val="0"/>
        <outline val="0"/>
        <shadow val="0"/>
        <u val="none"/>
        <vertAlign val="baseline"/>
        <sz val="13"/>
        <color theme="1"/>
        <name val="Verdana"/>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2"/>
        <color theme="1"/>
        <name val="Verdana"/>
        <scheme val="minor"/>
      </font>
    </dxf>
    <dxf>
      <font>
        <b/>
        <strike val="0"/>
        <outline val="0"/>
        <shadow val="0"/>
        <u val="none"/>
        <vertAlign val="baseline"/>
        <sz val="12"/>
        <name val="Calibri"/>
      </font>
      <alignment horizontal="left" vertical="center" textRotation="0" indent="0" justifyLastLine="0" shrinkToFit="0" readingOrder="0"/>
      <protection locked="1" hidden="0"/>
    </dxf>
    <dxf>
      <border>
        <top style="thin">
          <color theme="2" tint="-0.24994659260841701"/>
        </top>
      </border>
    </dxf>
    <dxf>
      <border>
        <top style="thin">
          <color theme="2" tint="-0.24994659260841701"/>
        </top>
      </border>
    </dxf>
    <dxf>
      <font>
        <color theme="5"/>
      </font>
      <border>
        <bottom style="medium">
          <color theme="2" tint="-0.499984740745262"/>
        </bottom>
      </border>
    </dxf>
    <dxf>
      <font>
        <color theme="4"/>
      </font>
      <fill>
        <patternFill patternType="none">
          <bgColor auto="1"/>
        </patternFill>
      </fill>
      <border diagonalUp="0" diagonalDown="0">
        <left/>
        <right/>
        <top style="thin">
          <color theme="4"/>
        </top>
        <bottom/>
        <vertical/>
        <horizontal/>
      </border>
    </dxf>
    <dxf>
      <border>
        <top style="thin">
          <color theme="2" tint="-0.24994659260841701"/>
        </top>
      </border>
    </dxf>
    <dxf>
      <border>
        <top style="thin">
          <color theme="2" tint="-0.24994659260841701"/>
        </top>
      </border>
    </dxf>
    <dxf>
      <font>
        <color theme="5"/>
      </font>
      <border>
        <bottom style="medium">
          <color theme="2" tint="-0.499984740745262"/>
        </bottom>
      </border>
    </dxf>
    <dxf>
      <font>
        <color theme="4"/>
      </font>
      <fill>
        <patternFill patternType="none">
          <bgColor auto="1"/>
        </patternFill>
      </fill>
      <border diagonalUp="0" diagonalDown="0">
        <left/>
        <right/>
        <top style="thin">
          <color theme="4"/>
        </top>
        <bottom/>
        <vertical/>
        <horizontal/>
      </border>
    </dxf>
    <dxf>
      <border>
        <top style="thin">
          <color theme="2" tint="-0.24994659260841701"/>
        </top>
      </border>
    </dxf>
    <dxf>
      <border>
        <top style="thin">
          <color theme="2" tint="-0.24994659260841701"/>
        </top>
      </border>
    </dxf>
    <dxf>
      <font>
        <color theme="5"/>
      </font>
      <border>
        <bottom style="medium">
          <color theme="2" tint="-0.499984740745262"/>
        </bottom>
      </border>
    </dxf>
    <dxf>
      <font>
        <color theme="4"/>
      </font>
      <fill>
        <patternFill patternType="none">
          <bgColor auto="1"/>
        </patternFill>
      </fill>
      <border diagonalUp="0" diagonalDown="0">
        <left/>
        <right/>
        <top style="thin">
          <color theme="4"/>
        </top>
        <bottom/>
        <vertical/>
        <horizontal/>
      </border>
    </dxf>
  </dxfs>
  <tableStyles count="3" defaultTableStyle="TableStyleMedium2" defaultPivotStyle="PivotStyleLight16">
    <tableStyle name="Time Sheet" pivot="0" count="4" xr9:uid="{00000000-0011-0000-FFFF-FFFF00000000}">
      <tableStyleElement type="wholeTable" dxfId="152"/>
      <tableStyleElement type="headerRow" dxfId="151"/>
      <tableStyleElement type="firstRowStripe" dxfId="150"/>
      <tableStyleElement type="secondRowStripe" dxfId="149"/>
    </tableStyle>
    <tableStyle name="Time Sheet 2" pivot="0" count="4" xr9:uid="{00000000-0011-0000-FFFF-FFFF01000000}">
      <tableStyleElement type="wholeTable" dxfId="148"/>
      <tableStyleElement type="headerRow" dxfId="147"/>
      <tableStyleElement type="firstRowStripe" dxfId="146"/>
      <tableStyleElement type="secondRowStripe" dxfId="145"/>
    </tableStyle>
    <tableStyle name="Time Sheet 3" pivot="0" count="4" xr9:uid="{00000000-0011-0000-FFFF-FFFF02000000}">
      <tableStyleElement type="wholeTable" dxfId="144"/>
      <tableStyleElement type="headerRow" dxfId="143"/>
      <tableStyleElement type="firstRowStripe" dxfId="142"/>
      <tableStyleElement type="secondRowStripe" dxfId="14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microsoft.com/office/2017/10/relationships/person" Target="persons/person.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3" Type="http://schemas.openxmlformats.org/officeDocument/2006/relationships/hyperlink" Target="#May!A1"/><Relationship Id="rId18" Type="http://schemas.openxmlformats.org/officeDocument/2006/relationships/hyperlink" Target="#'Detailed Summary'!A1"/><Relationship Id="rId26" Type="http://schemas.openxmlformats.org/officeDocument/2006/relationships/hyperlink" Target="#'Wed-Day 3-S1'!A1"/><Relationship Id="rId39" Type="http://schemas.openxmlformats.org/officeDocument/2006/relationships/hyperlink" Target="#'Wed-Day 3-S2'!A1"/><Relationship Id="rId21" Type="http://schemas.openxmlformats.org/officeDocument/2006/relationships/hyperlink" Target="#'Assignable Def''n'!A1"/><Relationship Id="rId34" Type="http://schemas.openxmlformats.org/officeDocument/2006/relationships/image" Target="../media/image9.jpeg"/><Relationship Id="rId42" Type="http://schemas.openxmlformats.org/officeDocument/2006/relationships/hyperlink" Target="#'Fri-Day 5-S2'!A1"/><Relationship Id="rId7" Type="http://schemas.openxmlformats.org/officeDocument/2006/relationships/hyperlink" Target="#November!A1"/><Relationship Id="rId2" Type="http://schemas.openxmlformats.org/officeDocument/2006/relationships/image" Target="../media/image1.png"/><Relationship Id="rId16" Type="http://schemas.openxmlformats.org/officeDocument/2006/relationships/hyperlink" Target="#'Brief Summary'!A1"/><Relationship Id="rId29" Type="http://schemas.openxmlformats.org/officeDocument/2006/relationships/image" Target="../media/image7.jpeg"/><Relationship Id="rId1" Type="http://schemas.openxmlformats.org/officeDocument/2006/relationships/hyperlink" Target="#August!A1"/><Relationship Id="rId6" Type="http://schemas.openxmlformats.org/officeDocument/2006/relationships/hyperlink" Target="#October!A1"/><Relationship Id="rId11" Type="http://schemas.openxmlformats.org/officeDocument/2006/relationships/hyperlink" Target="#March!A1"/><Relationship Id="rId24" Type="http://schemas.openxmlformats.org/officeDocument/2006/relationships/hyperlink" Target="#'Tue-Day 2-S1'!A1"/><Relationship Id="rId32" Type="http://schemas.openxmlformats.org/officeDocument/2006/relationships/image" Target="../media/image8.jpeg"/><Relationship Id="rId37" Type="http://schemas.openxmlformats.org/officeDocument/2006/relationships/hyperlink" Target="#'Tue-Day 2-S2'!A1"/><Relationship Id="rId40" Type="http://schemas.openxmlformats.org/officeDocument/2006/relationships/hyperlink" Target="#'Thu-Day 4-S2'!A1"/><Relationship Id="rId45" Type="http://schemas.openxmlformats.org/officeDocument/2006/relationships/hyperlink" Target="#'Early Out 1-S2'!A1"/><Relationship Id="rId5" Type="http://schemas.openxmlformats.org/officeDocument/2006/relationships/hyperlink" Target="#September!A1"/><Relationship Id="rId15" Type="http://schemas.openxmlformats.org/officeDocument/2006/relationships/hyperlink" Target="#July!A1"/><Relationship Id="rId23" Type="http://schemas.openxmlformats.org/officeDocument/2006/relationships/hyperlink" Target="#'Calculating PT FTE'!A1"/><Relationship Id="rId28" Type="http://schemas.openxmlformats.org/officeDocument/2006/relationships/hyperlink" Target="#'Thu-Day 4-S1'!A1"/><Relationship Id="rId36" Type="http://schemas.openxmlformats.org/officeDocument/2006/relationships/hyperlink" Target="#'Mon-Day 1-S2'!A1"/><Relationship Id="rId10" Type="http://schemas.openxmlformats.org/officeDocument/2006/relationships/hyperlink" Target="#February!A1"/><Relationship Id="rId19" Type="http://schemas.openxmlformats.org/officeDocument/2006/relationships/image" Target="../media/image4.jpeg"/><Relationship Id="rId31" Type="http://schemas.openxmlformats.org/officeDocument/2006/relationships/hyperlink" Target="#'Day 6-S1'!A1"/><Relationship Id="rId44" Type="http://schemas.openxmlformats.org/officeDocument/2006/relationships/hyperlink" Target="#'Day 6-S2'!A1"/><Relationship Id="rId4" Type="http://schemas.openxmlformats.org/officeDocument/2006/relationships/image" Target="../media/image2.jpeg"/><Relationship Id="rId9" Type="http://schemas.openxmlformats.org/officeDocument/2006/relationships/hyperlink" Target="#January!A1"/><Relationship Id="rId14" Type="http://schemas.openxmlformats.org/officeDocument/2006/relationships/hyperlink" Target="#June!A1"/><Relationship Id="rId22" Type="http://schemas.openxmlformats.org/officeDocument/2006/relationships/hyperlink" Target="#'Instructional Def''n'!A1"/><Relationship Id="rId27" Type="http://schemas.openxmlformats.org/officeDocument/2006/relationships/image" Target="../media/image6.jpeg"/><Relationship Id="rId30" Type="http://schemas.openxmlformats.org/officeDocument/2006/relationships/hyperlink" Target="#'Fri-Day 5-S1'!A1"/><Relationship Id="rId35" Type="http://schemas.openxmlformats.org/officeDocument/2006/relationships/hyperlink" Target="#'Early Out 2-S1'!A1"/><Relationship Id="rId43" Type="http://schemas.openxmlformats.org/officeDocument/2006/relationships/image" Target="../media/image12.jpeg"/><Relationship Id="rId8" Type="http://schemas.openxmlformats.org/officeDocument/2006/relationships/hyperlink" Target="#December!A1"/><Relationship Id="rId3" Type="http://schemas.openxmlformats.org/officeDocument/2006/relationships/hyperlink" Target="#'Mon-Day 1-S1'!A1"/><Relationship Id="rId12" Type="http://schemas.openxmlformats.org/officeDocument/2006/relationships/hyperlink" Target="#April!A1"/><Relationship Id="rId17" Type="http://schemas.openxmlformats.org/officeDocument/2006/relationships/image" Target="../media/image3.jpeg"/><Relationship Id="rId25" Type="http://schemas.openxmlformats.org/officeDocument/2006/relationships/image" Target="../media/image5.jpeg"/><Relationship Id="rId33" Type="http://schemas.openxmlformats.org/officeDocument/2006/relationships/hyperlink" Target="#'Early Out 1-S1'!A1"/><Relationship Id="rId38" Type="http://schemas.openxmlformats.org/officeDocument/2006/relationships/image" Target="../media/image10.jpeg"/><Relationship Id="rId46" Type="http://schemas.openxmlformats.org/officeDocument/2006/relationships/hyperlink" Target="#'Early Out 2-S2'!A1"/><Relationship Id="rId20" Type="http://schemas.openxmlformats.org/officeDocument/2006/relationships/hyperlink" Target="#'Volunteering Def''n'!A1"/><Relationship Id="rId41" Type="http://schemas.openxmlformats.org/officeDocument/2006/relationships/image" Target="../media/image11.jpeg"/></Relationships>
</file>

<file path=xl/drawings/_rels/drawing10.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17.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18.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19.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21.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22.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23.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24.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25.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26.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27.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28.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hyperlink" Target="#'Detailed Summary'!A1"/></Relationships>
</file>

<file path=xl/drawings/_rels/drawing2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hyperlink" Target="#'Detailed Summary'!A1"/></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hyperlink" Target="#'Detailed Summary'!A1"/></Relationships>
</file>

<file path=xl/drawings/_rels/drawing31.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hyperlink" Target="#'Detailed Summary'!A1"/></Relationships>
</file>

<file path=xl/drawings/_rels/drawing3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hyperlink" Target="#'Detailed Summary'!A1"/></Relationships>
</file>

<file path=xl/drawings/_rels/drawing3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hyperlink" Target="#'Detailed Summary'!A1"/></Relationships>
</file>

<file path=xl/drawings/_rels/drawing3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hyperlink" Target="#'Detailed Summary'!A1"/></Relationships>
</file>

<file path=xl/drawings/_rels/drawing3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hyperlink" Target="#'Detailed Summary'!A1"/></Relationships>
</file>

<file path=xl/drawings/_rels/drawing3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hyperlink" Target="#'Detailed Summary'!A1"/></Relationships>
</file>

<file path=xl/drawings/_rels/drawing3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hyperlink" Target="#'Detailed Summary'!A1"/></Relationships>
</file>

<file path=xl/drawings/_rels/drawing38.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hyperlink" Target="#'Detailed Summary'!A1"/></Relationships>
</file>

<file path=xl/drawings/_rels/drawing3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hyperlink" Target="#'Detailed Summary'!A1"/></Relationships>
</file>

<file path=xl/drawings/_rels/drawing4.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4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HOME!A1"/></Relationships>
</file>

<file path=xl/drawings/_rels/drawing4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HOME!A1"/></Relationships>
</file>

<file path=xl/drawings/_rels/drawing4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HOME!A1"/></Relationships>
</file>

<file path=xl/drawings/_rels/drawing4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6.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7.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8.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9.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0</xdr:col>
      <xdr:colOff>247653</xdr:colOff>
      <xdr:row>44</xdr:row>
      <xdr:rowOff>31734</xdr:rowOff>
    </xdr:from>
    <xdr:to>
      <xdr:col>2</xdr:col>
      <xdr:colOff>104778</xdr:colOff>
      <xdr:row>53</xdr:row>
      <xdr:rowOff>50784</xdr:rowOff>
    </xdr:to>
    <xdr:grpSp>
      <xdr:nvGrpSpPr>
        <xdr:cNvPr id="2" name="Group 1">
          <a:hlinkClick xmlns:r="http://schemas.openxmlformats.org/officeDocument/2006/relationships" r:id="rId1"/>
          <a:extLst>
            <a:ext uri="{FF2B5EF4-FFF2-40B4-BE49-F238E27FC236}">
              <a16:creationId xmlns:a16="http://schemas.microsoft.com/office/drawing/2014/main" id="{173463D5-24C8-4D13-A0E9-2C6687C89A26}"/>
            </a:ext>
          </a:extLst>
        </xdr:cNvPr>
        <xdr:cNvGrpSpPr/>
      </xdr:nvGrpSpPr>
      <xdr:grpSpPr>
        <a:xfrm>
          <a:off x="247653" y="8550894"/>
          <a:ext cx="1442085" cy="1527810"/>
          <a:chOff x="104775" y="5038725"/>
          <a:chExt cx="1228725" cy="1476375"/>
        </a:xfrm>
      </xdr:grpSpPr>
      <xdr:pic>
        <xdr:nvPicPr>
          <xdr:cNvPr id="3" name="Picture 2" descr="2020 Christian Calendar – Christian Religious Festival Calendar 2020">
            <a:extLst>
              <a:ext uri="{FF2B5EF4-FFF2-40B4-BE49-F238E27FC236}">
                <a16:creationId xmlns:a16="http://schemas.microsoft.com/office/drawing/2014/main" id="{411CD15B-F004-4FA8-B06D-D19BF48EF2BD}"/>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Text Box 2">
            <a:extLst>
              <a:ext uri="{FF2B5EF4-FFF2-40B4-BE49-F238E27FC236}">
                <a16:creationId xmlns:a16="http://schemas.microsoft.com/office/drawing/2014/main" id="{47CA7E35-68A7-4126-991E-4991A74057F1}"/>
              </a:ext>
            </a:extLst>
          </xdr:cNvPr>
          <xdr:cNvSpPr txBox="1">
            <a:spLocks noChangeArrowheads="1"/>
          </xdr:cNvSpPr>
        </xdr:nvSpPr>
        <xdr:spPr bwMode="auto">
          <a:xfrm>
            <a:off x="228600" y="5038725"/>
            <a:ext cx="971550" cy="257175"/>
          </a:xfrm>
          <a:prstGeom prst="rect">
            <a:avLst/>
          </a:prstGeom>
          <a:solidFill>
            <a:schemeClr val="bg2">
              <a:lumMod val="5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AUGUST</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0</xdr:col>
      <xdr:colOff>130567</xdr:colOff>
      <xdr:row>17</xdr:row>
      <xdr:rowOff>23494</xdr:rowOff>
    </xdr:from>
    <xdr:to>
      <xdr:col>1</xdr:col>
      <xdr:colOff>379412</xdr:colOff>
      <xdr:row>22</xdr:row>
      <xdr:rowOff>158750</xdr:rowOff>
    </xdr:to>
    <xdr:grpSp>
      <xdr:nvGrpSpPr>
        <xdr:cNvPr id="131" name="Group 130">
          <a:hlinkClick xmlns:r="http://schemas.openxmlformats.org/officeDocument/2006/relationships" r:id="rId3"/>
          <a:extLst>
            <a:ext uri="{FF2B5EF4-FFF2-40B4-BE49-F238E27FC236}">
              <a16:creationId xmlns:a16="http://schemas.microsoft.com/office/drawing/2014/main" id="{03FCC9CF-2739-46D4-8A7E-F5F8012B9112}"/>
            </a:ext>
          </a:extLst>
        </xdr:cNvPr>
        <xdr:cNvGrpSpPr/>
      </xdr:nvGrpSpPr>
      <xdr:grpSpPr>
        <a:xfrm>
          <a:off x="130567" y="4016374"/>
          <a:ext cx="995605" cy="973456"/>
          <a:chOff x="155968" y="3508057"/>
          <a:chExt cx="931470" cy="1008381"/>
        </a:xfrm>
      </xdr:grpSpPr>
      <xdr:pic>
        <xdr:nvPicPr>
          <xdr:cNvPr id="6" name="Picture 5" descr="TIMETABLE - OAK BAY HIGH SCHOOL CHOIR">
            <a:extLst>
              <a:ext uri="{FF2B5EF4-FFF2-40B4-BE49-F238E27FC236}">
                <a16:creationId xmlns:a16="http://schemas.microsoft.com/office/drawing/2014/main" id="{15D4BB48-16A7-4594-B485-D7C0D77FB256}"/>
              </a:ext>
            </a:extLst>
          </xdr:cNvPr>
          <xdr:cNvPicPr/>
        </xdr:nvPicPr>
        <xdr:blipFill rotWithShape="1">
          <a:blip xmlns:r="http://schemas.openxmlformats.org/officeDocument/2006/relationships" r:embed="rId4" cstate="hqprint">
            <a:extLst>
              <a:ext uri="{28A0092B-C50C-407E-A947-70E740481C1C}">
                <a14:useLocalDpi xmlns:a14="http://schemas.microsoft.com/office/drawing/2010/main" val="0"/>
              </a:ext>
            </a:extLst>
          </a:blip>
          <a:srcRect l="5825" t="14750" r="8252" b="19625"/>
          <a:stretch/>
        </xdr:blipFill>
        <xdr:spPr bwMode="auto">
          <a:xfrm>
            <a:off x="163509" y="3781518"/>
            <a:ext cx="915989" cy="734920"/>
          </a:xfrm>
          <a:prstGeom prst="rect">
            <a:avLst/>
          </a:prstGeom>
          <a:noFill/>
          <a:ln>
            <a:noFill/>
          </a:ln>
          <a:extLst>
            <a:ext uri="{53640926-AAD7-44D8-BBD7-CCE9431645EC}">
              <a14:shadowObscured xmlns:a14="http://schemas.microsoft.com/office/drawing/2010/main"/>
            </a:ext>
          </a:extLst>
        </xdr:spPr>
      </xdr:pic>
      <xdr:sp macro="" textlink="">
        <xdr:nvSpPr>
          <xdr:cNvPr id="7" name="Text Box 2">
            <a:extLst>
              <a:ext uri="{FF2B5EF4-FFF2-40B4-BE49-F238E27FC236}">
                <a16:creationId xmlns:a16="http://schemas.microsoft.com/office/drawing/2014/main" id="{32BA9166-A24B-449B-A9D3-F5DDECDCECF7}"/>
              </a:ext>
            </a:extLst>
          </xdr:cNvPr>
          <xdr:cNvSpPr txBox="1">
            <a:spLocks noChangeArrowheads="1"/>
          </xdr:cNvSpPr>
        </xdr:nvSpPr>
        <xdr:spPr bwMode="auto">
          <a:xfrm>
            <a:off x="155968" y="3508057"/>
            <a:ext cx="931470"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S1-MONDAY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2</xdr:col>
      <xdr:colOff>447690</xdr:colOff>
      <xdr:row>44</xdr:row>
      <xdr:rowOff>33320</xdr:rowOff>
    </xdr:from>
    <xdr:to>
      <xdr:col>4</xdr:col>
      <xdr:colOff>307990</xdr:colOff>
      <xdr:row>53</xdr:row>
      <xdr:rowOff>52370</xdr:rowOff>
    </xdr:to>
    <xdr:grpSp>
      <xdr:nvGrpSpPr>
        <xdr:cNvPr id="38" name="Group 37">
          <a:hlinkClick xmlns:r="http://schemas.openxmlformats.org/officeDocument/2006/relationships" r:id="rId5"/>
          <a:extLst>
            <a:ext uri="{FF2B5EF4-FFF2-40B4-BE49-F238E27FC236}">
              <a16:creationId xmlns:a16="http://schemas.microsoft.com/office/drawing/2014/main" id="{1021FE59-4AC4-491A-8AA2-C693C6075377}"/>
            </a:ext>
          </a:extLst>
        </xdr:cNvPr>
        <xdr:cNvGrpSpPr/>
      </xdr:nvGrpSpPr>
      <xdr:grpSpPr>
        <a:xfrm>
          <a:off x="2032650" y="8552480"/>
          <a:ext cx="1353820" cy="1527810"/>
          <a:chOff x="104775" y="5038725"/>
          <a:chExt cx="1228725" cy="1476375"/>
        </a:xfrm>
      </xdr:grpSpPr>
      <xdr:pic>
        <xdr:nvPicPr>
          <xdr:cNvPr id="39" name="Picture 38" descr="2020 Christian Calendar – Christian Religious Festival Calendar 2020">
            <a:extLst>
              <a:ext uri="{FF2B5EF4-FFF2-40B4-BE49-F238E27FC236}">
                <a16:creationId xmlns:a16="http://schemas.microsoft.com/office/drawing/2014/main" id="{D11215F0-7ACC-412A-B159-11A5DB5790B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0" name="Text Box 2">
            <a:extLst>
              <a:ext uri="{FF2B5EF4-FFF2-40B4-BE49-F238E27FC236}">
                <a16:creationId xmlns:a16="http://schemas.microsoft.com/office/drawing/2014/main" id="{B11EBA3F-CE62-4F50-A7A9-D622DEE61F81}"/>
              </a:ext>
            </a:extLst>
          </xdr:cNvPr>
          <xdr:cNvSpPr txBox="1">
            <a:spLocks noChangeArrowheads="1"/>
          </xdr:cNvSpPr>
        </xdr:nvSpPr>
        <xdr:spPr bwMode="auto">
          <a:xfrm>
            <a:off x="228600" y="5038725"/>
            <a:ext cx="971550" cy="257175"/>
          </a:xfrm>
          <a:prstGeom prst="rect">
            <a:avLst/>
          </a:prstGeom>
          <a:solidFill>
            <a:schemeClr val="tx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SEPTEMBER</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4</xdr:col>
      <xdr:colOff>655647</xdr:colOff>
      <xdr:row>44</xdr:row>
      <xdr:rowOff>39672</xdr:rowOff>
    </xdr:from>
    <xdr:to>
      <xdr:col>6</xdr:col>
      <xdr:colOff>515947</xdr:colOff>
      <xdr:row>53</xdr:row>
      <xdr:rowOff>58722</xdr:rowOff>
    </xdr:to>
    <xdr:grpSp>
      <xdr:nvGrpSpPr>
        <xdr:cNvPr id="41" name="Group 40">
          <a:hlinkClick xmlns:r="http://schemas.openxmlformats.org/officeDocument/2006/relationships" r:id="rId6"/>
          <a:extLst>
            <a:ext uri="{FF2B5EF4-FFF2-40B4-BE49-F238E27FC236}">
              <a16:creationId xmlns:a16="http://schemas.microsoft.com/office/drawing/2014/main" id="{ABC53C04-EFF4-4EF7-BE95-1B2D386CBD2D}"/>
            </a:ext>
          </a:extLst>
        </xdr:cNvPr>
        <xdr:cNvGrpSpPr/>
      </xdr:nvGrpSpPr>
      <xdr:grpSpPr>
        <a:xfrm>
          <a:off x="3734127" y="8558832"/>
          <a:ext cx="1353820" cy="1527810"/>
          <a:chOff x="104775" y="5038725"/>
          <a:chExt cx="1228725" cy="1476375"/>
        </a:xfrm>
      </xdr:grpSpPr>
      <xdr:pic>
        <xdr:nvPicPr>
          <xdr:cNvPr id="42" name="Picture 41" descr="2020 Christian Calendar – Christian Religious Festival Calendar 2020">
            <a:extLst>
              <a:ext uri="{FF2B5EF4-FFF2-40B4-BE49-F238E27FC236}">
                <a16:creationId xmlns:a16="http://schemas.microsoft.com/office/drawing/2014/main" id="{5F99600B-331E-4AC5-AA4E-492A386003A8}"/>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Text Box 2">
            <a:extLst>
              <a:ext uri="{FF2B5EF4-FFF2-40B4-BE49-F238E27FC236}">
                <a16:creationId xmlns:a16="http://schemas.microsoft.com/office/drawing/2014/main" id="{A8C71FC7-4004-4FBE-A9EC-A28B15807BF0}"/>
              </a:ext>
            </a:extLst>
          </xdr:cNvPr>
          <xdr:cNvSpPr txBox="1">
            <a:spLocks noChangeArrowheads="1"/>
          </xdr:cNvSpPr>
        </xdr:nvSpPr>
        <xdr:spPr bwMode="auto">
          <a:xfrm>
            <a:off x="228600" y="5038725"/>
            <a:ext cx="971550" cy="257175"/>
          </a:xfrm>
          <a:prstGeom prst="rect">
            <a:avLst/>
          </a:prstGeom>
          <a:solidFill>
            <a:schemeClr val="accent1">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OCTOBER</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7</xdr:col>
      <xdr:colOff>128607</xdr:colOff>
      <xdr:row>44</xdr:row>
      <xdr:rowOff>33314</xdr:rowOff>
    </xdr:from>
    <xdr:to>
      <xdr:col>8</xdr:col>
      <xdr:colOff>552469</xdr:colOff>
      <xdr:row>53</xdr:row>
      <xdr:rowOff>52364</xdr:rowOff>
    </xdr:to>
    <xdr:grpSp>
      <xdr:nvGrpSpPr>
        <xdr:cNvPr id="44" name="Group 43">
          <a:hlinkClick xmlns:r="http://schemas.openxmlformats.org/officeDocument/2006/relationships" r:id="rId7"/>
          <a:extLst>
            <a:ext uri="{FF2B5EF4-FFF2-40B4-BE49-F238E27FC236}">
              <a16:creationId xmlns:a16="http://schemas.microsoft.com/office/drawing/2014/main" id="{FC817D90-DBB9-44B9-BEC9-C564A3B62AD0}"/>
            </a:ext>
          </a:extLst>
        </xdr:cNvPr>
        <xdr:cNvGrpSpPr/>
      </xdr:nvGrpSpPr>
      <xdr:grpSpPr>
        <a:xfrm>
          <a:off x="5447367" y="8552474"/>
          <a:ext cx="1300162" cy="1527810"/>
          <a:chOff x="104775" y="5038725"/>
          <a:chExt cx="1228725" cy="1476375"/>
        </a:xfrm>
      </xdr:grpSpPr>
      <xdr:pic>
        <xdr:nvPicPr>
          <xdr:cNvPr id="45" name="Picture 44" descr="2020 Christian Calendar – Christian Religious Festival Calendar 2020">
            <a:extLst>
              <a:ext uri="{FF2B5EF4-FFF2-40B4-BE49-F238E27FC236}">
                <a16:creationId xmlns:a16="http://schemas.microsoft.com/office/drawing/2014/main" id="{0BD6DD33-6017-4A5F-967F-757A95F21ED5}"/>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6" name="Text Box 2">
            <a:extLst>
              <a:ext uri="{FF2B5EF4-FFF2-40B4-BE49-F238E27FC236}">
                <a16:creationId xmlns:a16="http://schemas.microsoft.com/office/drawing/2014/main" id="{F6E1FDA1-6501-4D8D-AAF8-357127874697}"/>
              </a:ext>
            </a:extLst>
          </xdr:cNvPr>
          <xdr:cNvSpPr txBox="1">
            <a:spLocks noChangeArrowheads="1"/>
          </xdr:cNvSpPr>
        </xdr:nvSpPr>
        <xdr:spPr bwMode="auto">
          <a:xfrm>
            <a:off x="228600" y="5038725"/>
            <a:ext cx="971550" cy="257175"/>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NOVEMBER</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0</xdr:col>
      <xdr:colOff>239715</xdr:colOff>
      <xdr:row>53</xdr:row>
      <xdr:rowOff>107947</xdr:rowOff>
    </xdr:from>
    <xdr:to>
      <xdr:col>2</xdr:col>
      <xdr:colOff>96840</xdr:colOff>
      <xdr:row>62</xdr:row>
      <xdr:rowOff>126997</xdr:rowOff>
    </xdr:to>
    <xdr:grpSp>
      <xdr:nvGrpSpPr>
        <xdr:cNvPr id="47" name="Group 46">
          <a:hlinkClick xmlns:r="http://schemas.openxmlformats.org/officeDocument/2006/relationships" r:id="rId8"/>
          <a:extLst>
            <a:ext uri="{FF2B5EF4-FFF2-40B4-BE49-F238E27FC236}">
              <a16:creationId xmlns:a16="http://schemas.microsoft.com/office/drawing/2014/main" id="{6C04DE3D-1C38-4087-9B4A-8E397CA5B759}"/>
            </a:ext>
          </a:extLst>
        </xdr:cNvPr>
        <xdr:cNvGrpSpPr/>
      </xdr:nvGrpSpPr>
      <xdr:grpSpPr>
        <a:xfrm>
          <a:off x="239715" y="10135867"/>
          <a:ext cx="1442085" cy="1527810"/>
          <a:chOff x="104775" y="5038725"/>
          <a:chExt cx="1228725" cy="1476375"/>
        </a:xfrm>
      </xdr:grpSpPr>
      <xdr:pic>
        <xdr:nvPicPr>
          <xdr:cNvPr id="48" name="Picture 47" descr="2020 Christian Calendar – Christian Religious Festival Calendar 2020">
            <a:extLst>
              <a:ext uri="{FF2B5EF4-FFF2-40B4-BE49-F238E27FC236}">
                <a16:creationId xmlns:a16="http://schemas.microsoft.com/office/drawing/2014/main" id="{0923B312-66F9-4F43-ABE3-B07C31C68B9B}"/>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9" name="Text Box 2">
            <a:extLst>
              <a:ext uri="{FF2B5EF4-FFF2-40B4-BE49-F238E27FC236}">
                <a16:creationId xmlns:a16="http://schemas.microsoft.com/office/drawing/2014/main" id="{4FC735B3-D2D4-4B5D-BB31-BCD3957345EF}"/>
              </a:ext>
            </a:extLst>
          </xdr:cNvPr>
          <xdr:cNvSpPr txBox="1">
            <a:spLocks noChangeArrowheads="1"/>
          </xdr:cNvSpPr>
        </xdr:nvSpPr>
        <xdr:spPr bwMode="auto">
          <a:xfrm>
            <a:off x="228600" y="5038725"/>
            <a:ext cx="971550" cy="257175"/>
          </a:xfrm>
          <a:prstGeom prst="rect">
            <a:avLst/>
          </a:prstGeom>
          <a:solidFill>
            <a:schemeClr val="accent3">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DECEMBER</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2</xdr:col>
      <xdr:colOff>436575</xdr:colOff>
      <xdr:row>53</xdr:row>
      <xdr:rowOff>125383</xdr:rowOff>
    </xdr:from>
    <xdr:to>
      <xdr:col>4</xdr:col>
      <xdr:colOff>293700</xdr:colOff>
      <xdr:row>62</xdr:row>
      <xdr:rowOff>144433</xdr:rowOff>
    </xdr:to>
    <xdr:grpSp>
      <xdr:nvGrpSpPr>
        <xdr:cNvPr id="50" name="Group 49">
          <a:hlinkClick xmlns:r="http://schemas.openxmlformats.org/officeDocument/2006/relationships" r:id="rId9"/>
          <a:extLst>
            <a:ext uri="{FF2B5EF4-FFF2-40B4-BE49-F238E27FC236}">
              <a16:creationId xmlns:a16="http://schemas.microsoft.com/office/drawing/2014/main" id="{9CB4D053-8951-4D53-8618-DCAA8FA51C34}"/>
            </a:ext>
          </a:extLst>
        </xdr:cNvPr>
        <xdr:cNvGrpSpPr/>
      </xdr:nvGrpSpPr>
      <xdr:grpSpPr>
        <a:xfrm>
          <a:off x="2021535" y="10153303"/>
          <a:ext cx="1350645" cy="1527810"/>
          <a:chOff x="6743700" y="4905375"/>
          <a:chExt cx="1228725" cy="1476375"/>
        </a:xfrm>
      </xdr:grpSpPr>
      <xdr:pic>
        <xdr:nvPicPr>
          <xdr:cNvPr id="51" name="Picture 50" descr="2020 Christian Calendar – Christian Religious Festival Calendar 2020">
            <a:extLst>
              <a:ext uri="{FF2B5EF4-FFF2-40B4-BE49-F238E27FC236}">
                <a16:creationId xmlns:a16="http://schemas.microsoft.com/office/drawing/2014/main" id="{77A50006-4F69-4A9C-B265-209B43B2E675}"/>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6743700" y="518160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2" name="Text Box 2">
            <a:extLst>
              <a:ext uri="{FF2B5EF4-FFF2-40B4-BE49-F238E27FC236}">
                <a16:creationId xmlns:a16="http://schemas.microsoft.com/office/drawing/2014/main" id="{D07298FD-9756-45AA-A126-CFD9C51D0E9D}"/>
              </a:ext>
            </a:extLst>
          </xdr:cNvPr>
          <xdr:cNvSpPr txBox="1">
            <a:spLocks noChangeArrowheads="1"/>
          </xdr:cNvSpPr>
        </xdr:nvSpPr>
        <xdr:spPr bwMode="auto">
          <a:xfrm>
            <a:off x="6867525" y="4905375"/>
            <a:ext cx="971550" cy="257175"/>
          </a:xfrm>
          <a:prstGeom prst="rect">
            <a:avLst/>
          </a:prstGeom>
          <a:solidFill>
            <a:schemeClr val="accent4">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JANUARY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4</xdr:col>
      <xdr:colOff>641355</xdr:colOff>
      <xdr:row>53</xdr:row>
      <xdr:rowOff>130166</xdr:rowOff>
    </xdr:from>
    <xdr:to>
      <xdr:col>6</xdr:col>
      <xdr:colOff>501655</xdr:colOff>
      <xdr:row>62</xdr:row>
      <xdr:rowOff>149216</xdr:rowOff>
    </xdr:to>
    <xdr:grpSp>
      <xdr:nvGrpSpPr>
        <xdr:cNvPr id="53" name="Group 52">
          <a:hlinkClick xmlns:r="http://schemas.openxmlformats.org/officeDocument/2006/relationships" r:id="rId10"/>
          <a:extLst>
            <a:ext uri="{FF2B5EF4-FFF2-40B4-BE49-F238E27FC236}">
              <a16:creationId xmlns:a16="http://schemas.microsoft.com/office/drawing/2014/main" id="{40009368-85D5-4E0D-B16E-45EAE650FE3C}"/>
            </a:ext>
          </a:extLst>
        </xdr:cNvPr>
        <xdr:cNvGrpSpPr/>
      </xdr:nvGrpSpPr>
      <xdr:grpSpPr>
        <a:xfrm>
          <a:off x="3719835" y="10158086"/>
          <a:ext cx="1353820" cy="1527810"/>
          <a:chOff x="104775" y="5038725"/>
          <a:chExt cx="1228725" cy="1476375"/>
        </a:xfrm>
      </xdr:grpSpPr>
      <xdr:pic>
        <xdr:nvPicPr>
          <xdr:cNvPr id="54" name="Picture 53" descr="2020 Christian Calendar – Christian Religious Festival Calendar 2020">
            <a:extLst>
              <a:ext uri="{FF2B5EF4-FFF2-40B4-BE49-F238E27FC236}">
                <a16:creationId xmlns:a16="http://schemas.microsoft.com/office/drawing/2014/main" id="{B38ED591-92B4-4315-8EF6-A2B02D69F0DB}"/>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5" name="Text Box 2">
            <a:extLst>
              <a:ext uri="{FF2B5EF4-FFF2-40B4-BE49-F238E27FC236}">
                <a16:creationId xmlns:a16="http://schemas.microsoft.com/office/drawing/2014/main" id="{4BF9CD50-E324-4585-9D3C-07D8C3F6B17D}"/>
              </a:ext>
            </a:extLst>
          </xdr:cNvPr>
          <xdr:cNvSpPr txBox="1">
            <a:spLocks noChangeArrowheads="1"/>
          </xdr:cNvSpPr>
        </xdr:nvSpPr>
        <xdr:spPr bwMode="auto">
          <a:xfrm>
            <a:off x="228600" y="5038725"/>
            <a:ext cx="971550" cy="257175"/>
          </a:xfrm>
          <a:prstGeom prst="rect">
            <a:avLst/>
          </a:prstGeom>
          <a:solidFill>
            <a:schemeClr val="accent5">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FEBRUARY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7</xdr:col>
      <xdr:colOff>127013</xdr:colOff>
      <xdr:row>53</xdr:row>
      <xdr:rowOff>123804</xdr:rowOff>
    </xdr:from>
    <xdr:to>
      <xdr:col>8</xdr:col>
      <xdr:colOff>550875</xdr:colOff>
      <xdr:row>62</xdr:row>
      <xdr:rowOff>142854</xdr:rowOff>
    </xdr:to>
    <xdr:grpSp>
      <xdr:nvGrpSpPr>
        <xdr:cNvPr id="56" name="Group 55">
          <a:hlinkClick xmlns:r="http://schemas.openxmlformats.org/officeDocument/2006/relationships" r:id="rId11"/>
          <a:extLst>
            <a:ext uri="{FF2B5EF4-FFF2-40B4-BE49-F238E27FC236}">
              <a16:creationId xmlns:a16="http://schemas.microsoft.com/office/drawing/2014/main" id="{C9598FEB-02F1-4197-B050-FE9AADD4D414}"/>
            </a:ext>
          </a:extLst>
        </xdr:cNvPr>
        <xdr:cNvGrpSpPr/>
      </xdr:nvGrpSpPr>
      <xdr:grpSpPr>
        <a:xfrm>
          <a:off x="5445773" y="10151724"/>
          <a:ext cx="1300162" cy="1527810"/>
          <a:chOff x="104775" y="5038725"/>
          <a:chExt cx="1228725" cy="1476375"/>
        </a:xfrm>
      </xdr:grpSpPr>
      <xdr:pic>
        <xdr:nvPicPr>
          <xdr:cNvPr id="57" name="Picture 56" descr="2020 Christian Calendar – Christian Religious Festival Calendar 2020">
            <a:extLst>
              <a:ext uri="{FF2B5EF4-FFF2-40B4-BE49-F238E27FC236}">
                <a16:creationId xmlns:a16="http://schemas.microsoft.com/office/drawing/2014/main" id="{9D2C8C5F-18DF-40FC-B7D3-D032DBF161EF}"/>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8" name="Text Box 2">
            <a:extLst>
              <a:ext uri="{FF2B5EF4-FFF2-40B4-BE49-F238E27FC236}">
                <a16:creationId xmlns:a16="http://schemas.microsoft.com/office/drawing/2014/main" id="{A07C74B3-BD71-46F8-B7BD-B6C4F74B68CE}"/>
              </a:ext>
            </a:extLst>
          </xdr:cNvPr>
          <xdr:cNvSpPr txBox="1">
            <a:spLocks noChangeArrowheads="1"/>
          </xdr:cNvSpPr>
        </xdr:nvSpPr>
        <xdr:spPr bwMode="auto">
          <a:xfrm>
            <a:off x="228600" y="5038725"/>
            <a:ext cx="971550" cy="257175"/>
          </a:xfrm>
          <a:prstGeom prst="rect">
            <a:avLst/>
          </a:prstGeom>
          <a:solidFill>
            <a:schemeClr val="accent6">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MARCH</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0</xdr:col>
      <xdr:colOff>244477</xdr:colOff>
      <xdr:row>63</xdr:row>
      <xdr:rowOff>23794</xdr:rowOff>
    </xdr:from>
    <xdr:to>
      <xdr:col>2</xdr:col>
      <xdr:colOff>101602</xdr:colOff>
      <xdr:row>72</xdr:row>
      <xdr:rowOff>55544</xdr:rowOff>
    </xdr:to>
    <xdr:grpSp>
      <xdr:nvGrpSpPr>
        <xdr:cNvPr id="59" name="Group 58">
          <a:hlinkClick xmlns:r="http://schemas.openxmlformats.org/officeDocument/2006/relationships" r:id="rId12"/>
          <a:extLst>
            <a:ext uri="{FF2B5EF4-FFF2-40B4-BE49-F238E27FC236}">
              <a16:creationId xmlns:a16="http://schemas.microsoft.com/office/drawing/2014/main" id="{BE6EEC61-D86A-45F3-A8D6-A174FE6A5E31}"/>
            </a:ext>
          </a:extLst>
        </xdr:cNvPr>
        <xdr:cNvGrpSpPr/>
      </xdr:nvGrpSpPr>
      <xdr:grpSpPr>
        <a:xfrm>
          <a:off x="244477" y="11728114"/>
          <a:ext cx="1442085" cy="1540510"/>
          <a:chOff x="104775" y="5038725"/>
          <a:chExt cx="1228725" cy="1476375"/>
        </a:xfrm>
      </xdr:grpSpPr>
      <xdr:pic>
        <xdr:nvPicPr>
          <xdr:cNvPr id="60" name="Picture 59" descr="2020 Christian Calendar – Christian Religious Festival Calendar 2020">
            <a:extLst>
              <a:ext uri="{FF2B5EF4-FFF2-40B4-BE49-F238E27FC236}">
                <a16:creationId xmlns:a16="http://schemas.microsoft.com/office/drawing/2014/main" id="{625BC232-6B46-40F8-8047-91C8BD48A9F7}"/>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1" name="Text Box 2">
            <a:extLst>
              <a:ext uri="{FF2B5EF4-FFF2-40B4-BE49-F238E27FC236}">
                <a16:creationId xmlns:a16="http://schemas.microsoft.com/office/drawing/2014/main" id="{29C874A9-A1B0-4314-98D8-5163571941DA}"/>
              </a:ext>
            </a:extLst>
          </xdr:cNvPr>
          <xdr:cNvSpPr txBox="1">
            <a:spLocks noChangeArrowheads="1"/>
          </xdr:cNvSpPr>
        </xdr:nvSpPr>
        <xdr:spPr bwMode="auto">
          <a:xfrm>
            <a:off x="228600" y="5038725"/>
            <a:ext cx="971550" cy="257175"/>
          </a:xfrm>
          <a:prstGeom prst="rect">
            <a:avLst/>
          </a:prstGeom>
          <a:solidFill>
            <a:schemeClr val="bg2">
              <a:lumMod val="9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APRIL</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2</xdr:col>
      <xdr:colOff>423869</xdr:colOff>
      <xdr:row>63</xdr:row>
      <xdr:rowOff>41257</xdr:rowOff>
    </xdr:from>
    <xdr:to>
      <xdr:col>4</xdr:col>
      <xdr:colOff>280994</xdr:colOff>
      <xdr:row>72</xdr:row>
      <xdr:rowOff>73007</xdr:rowOff>
    </xdr:to>
    <xdr:grpSp>
      <xdr:nvGrpSpPr>
        <xdr:cNvPr id="62" name="Group 61">
          <a:hlinkClick xmlns:r="http://schemas.openxmlformats.org/officeDocument/2006/relationships" r:id="rId13"/>
          <a:extLst>
            <a:ext uri="{FF2B5EF4-FFF2-40B4-BE49-F238E27FC236}">
              <a16:creationId xmlns:a16="http://schemas.microsoft.com/office/drawing/2014/main" id="{7C6E4D47-2FC4-4F84-875D-B35BD841A1E0}"/>
            </a:ext>
          </a:extLst>
        </xdr:cNvPr>
        <xdr:cNvGrpSpPr/>
      </xdr:nvGrpSpPr>
      <xdr:grpSpPr>
        <a:xfrm>
          <a:off x="2008829" y="11745577"/>
          <a:ext cx="1350645" cy="1540510"/>
          <a:chOff x="104775" y="5038725"/>
          <a:chExt cx="1228725" cy="1476375"/>
        </a:xfrm>
      </xdr:grpSpPr>
      <xdr:pic>
        <xdr:nvPicPr>
          <xdr:cNvPr id="63" name="Picture 62" descr="2020 Christian Calendar – Christian Religious Festival Calendar 2020">
            <a:hlinkClick xmlns:r="http://schemas.openxmlformats.org/officeDocument/2006/relationships" r:id="rId13"/>
            <a:extLst>
              <a:ext uri="{FF2B5EF4-FFF2-40B4-BE49-F238E27FC236}">
                <a16:creationId xmlns:a16="http://schemas.microsoft.com/office/drawing/2014/main" id="{359CC441-18AB-406E-BFD0-509D7300164F}"/>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4" name="Text Box 2">
            <a:extLst>
              <a:ext uri="{FF2B5EF4-FFF2-40B4-BE49-F238E27FC236}">
                <a16:creationId xmlns:a16="http://schemas.microsoft.com/office/drawing/2014/main" id="{2AD67A0A-CC42-4848-88E7-9A6E25E3CEF8}"/>
              </a:ext>
            </a:extLst>
          </xdr:cNvPr>
          <xdr:cNvSpPr txBox="1">
            <a:spLocks noChangeArrowheads="1"/>
          </xdr:cNvSpPr>
        </xdr:nvSpPr>
        <xdr:spPr bwMode="auto">
          <a:xfrm>
            <a:off x="228600" y="5038725"/>
            <a:ext cx="971550" cy="257175"/>
          </a:xfrm>
          <a:prstGeom prst="rect">
            <a:avLst/>
          </a:prstGeom>
          <a:solidFill>
            <a:schemeClr val="tx2">
              <a:lumMod val="40000"/>
              <a:lumOff val="6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MAY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4</xdr:col>
      <xdr:colOff>658812</xdr:colOff>
      <xdr:row>63</xdr:row>
      <xdr:rowOff>47616</xdr:rowOff>
    </xdr:from>
    <xdr:to>
      <xdr:col>6</xdr:col>
      <xdr:colOff>515937</xdr:colOff>
      <xdr:row>72</xdr:row>
      <xdr:rowOff>79366</xdr:rowOff>
    </xdr:to>
    <xdr:grpSp>
      <xdr:nvGrpSpPr>
        <xdr:cNvPr id="65" name="Group 64">
          <a:hlinkClick xmlns:r="http://schemas.openxmlformats.org/officeDocument/2006/relationships" r:id="rId14"/>
          <a:extLst>
            <a:ext uri="{FF2B5EF4-FFF2-40B4-BE49-F238E27FC236}">
              <a16:creationId xmlns:a16="http://schemas.microsoft.com/office/drawing/2014/main" id="{C35A2E8B-06D7-40CD-BC45-156E46F7A6C6}"/>
            </a:ext>
          </a:extLst>
        </xdr:cNvPr>
        <xdr:cNvGrpSpPr/>
      </xdr:nvGrpSpPr>
      <xdr:grpSpPr>
        <a:xfrm>
          <a:off x="3737292" y="11751936"/>
          <a:ext cx="1350645" cy="1540510"/>
          <a:chOff x="104775" y="5038725"/>
          <a:chExt cx="1228725" cy="1476375"/>
        </a:xfrm>
      </xdr:grpSpPr>
      <xdr:pic>
        <xdr:nvPicPr>
          <xdr:cNvPr id="66" name="Picture 65" descr="2020 Christian Calendar – Christian Religious Festival Calendar 2020">
            <a:extLst>
              <a:ext uri="{FF2B5EF4-FFF2-40B4-BE49-F238E27FC236}">
                <a16:creationId xmlns:a16="http://schemas.microsoft.com/office/drawing/2014/main" id="{94C7720F-D9D5-4A1D-A00F-C97FEF792586}"/>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7" name="Text Box 2">
            <a:extLst>
              <a:ext uri="{FF2B5EF4-FFF2-40B4-BE49-F238E27FC236}">
                <a16:creationId xmlns:a16="http://schemas.microsoft.com/office/drawing/2014/main" id="{D6D60959-FCBF-4B04-8D71-5A899D6EB2F3}"/>
              </a:ext>
            </a:extLst>
          </xdr:cNvPr>
          <xdr:cNvSpPr txBox="1">
            <a:spLocks noChangeArrowheads="1"/>
          </xdr:cNvSpPr>
        </xdr:nvSpPr>
        <xdr:spPr bwMode="auto">
          <a:xfrm>
            <a:off x="228600" y="5038725"/>
            <a:ext cx="971550" cy="257175"/>
          </a:xfrm>
          <a:prstGeom prst="rect">
            <a:avLst/>
          </a:prstGeom>
          <a:solidFill>
            <a:schemeClr val="accent2">
              <a:lumMod val="40000"/>
              <a:lumOff val="6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JUNE</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7</xdr:col>
      <xdr:colOff>125425</xdr:colOff>
      <xdr:row>63</xdr:row>
      <xdr:rowOff>41260</xdr:rowOff>
    </xdr:from>
    <xdr:to>
      <xdr:col>8</xdr:col>
      <xdr:colOff>549287</xdr:colOff>
      <xdr:row>72</xdr:row>
      <xdr:rowOff>73010</xdr:rowOff>
    </xdr:to>
    <xdr:grpSp>
      <xdr:nvGrpSpPr>
        <xdr:cNvPr id="68" name="Group 67">
          <a:hlinkClick xmlns:r="http://schemas.openxmlformats.org/officeDocument/2006/relationships" r:id="rId15"/>
          <a:extLst>
            <a:ext uri="{FF2B5EF4-FFF2-40B4-BE49-F238E27FC236}">
              <a16:creationId xmlns:a16="http://schemas.microsoft.com/office/drawing/2014/main" id="{92FB572E-6BFE-492B-BA5B-53D8C4F9EEFD}"/>
            </a:ext>
          </a:extLst>
        </xdr:cNvPr>
        <xdr:cNvGrpSpPr/>
      </xdr:nvGrpSpPr>
      <xdr:grpSpPr>
        <a:xfrm>
          <a:off x="5444185" y="11745580"/>
          <a:ext cx="1300162" cy="1540510"/>
          <a:chOff x="104775" y="5038725"/>
          <a:chExt cx="1228725" cy="1476375"/>
        </a:xfrm>
      </xdr:grpSpPr>
      <xdr:pic>
        <xdr:nvPicPr>
          <xdr:cNvPr id="69" name="Picture 68" descr="2020 Christian Calendar – Christian Religious Festival Calendar 2020">
            <a:extLst>
              <a:ext uri="{FF2B5EF4-FFF2-40B4-BE49-F238E27FC236}">
                <a16:creationId xmlns:a16="http://schemas.microsoft.com/office/drawing/2014/main" id="{DD6D1970-601A-4F78-83E6-028BB73183D3}"/>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70" name="Text Box 2">
            <a:extLst>
              <a:ext uri="{FF2B5EF4-FFF2-40B4-BE49-F238E27FC236}">
                <a16:creationId xmlns:a16="http://schemas.microsoft.com/office/drawing/2014/main" id="{DD647350-D2E1-41C8-B5B2-868F36D20A63}"/>
              </a:ext>
            </a:extLst>
          </xdr:cNvPr>
          <xdr:cNvSpPr txBox="1">
            <a:spLocks noChangeArrowheads="1"/>
          </xdr:cNvSpPr>
        </xdr:nvSpPr>
        <xdr:spPr bwMode="auto">
          <a:xfrm>
            <a:off x="228600" y="5038725"/>
            <a:ext cx="971550" cy="257175"/>
          </a:xfrm>
          <a:prstGeom prst="rect">
            <a:avLst/>
          </a:prstGeom>
          <a:solidFill>
            <a:schemeClr val="accent3">
              <a:lumMod val="40000"/>
              <a:lumOff val="6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JULY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0</xdr:col>
      <xdr:colOff>104775</xdr:colOff>
      <xdr:row>16</xdr:row>
      <xdr:rowOff>158751</xdr:rowOff>
    </xdr:from>
    <xdr:to>
      <xdr:col>9</xdr:col>
      <xdr:colOff>15875</xdr:colOff>
      <xdr:row>29</xdr:row>
      <xdr:rowOff>103187</xdr:rowOff>
    </xdr:to>
    <xdr:sp macro="" textlink="">
      <xdr:nvSpPr>
        <xdr:cNvPr id="71" name="Rectangle 70">
          <a:extLst>
            <a:ext uri="{FF2B5EF4-FFF2-40B4-BE49-F238E27FC236}">
              <a16:creationId xmlns:a16="http://schemas.microsoft.com/office/drawing/2014/main" id="{BA79FE8F-99C2-4E7E-ADE3-3FB1CAC981FB}"/>
            </a:ext>
          </a:extLst>
        </xdr:cNvPr>
        <xdr:cNvSpPr/>
      </xdr:nvSpPr>
      <xdr:spPr>
        <a:xfrm>
          <a:off x="104775" y="3468689"/>
          <a:ext cx="6396038" cy="2214561"/>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0</xdr:col>
      <xdr:colOff>101600</xdr:colOff>
      <xdr:row>43</xdr:row>
      <xdr:rowOff>25399</xdr:rowOff>
    </xdr:from>
    <xdr:to>
      <xdr:col>9</xdr:col>
      <xdr:colOff>39687</xdr:colOff>
      <xdr:row>72</xdr:row>
      <xdr:rowOff>171449</xdr:rowOff>
    </xdr:to>
    <xdr:sp macro="" textlink="">
      <xdr:nvSpPr>
        <xdr:cNvPr id="74" name="Rectangle 73">
          <a:extLst>
            <a:ext uri="{FF2B5EF4-FFF2-40B4-BE49-F238E27FC236}">
              <a16:creationId xmlns:a16="http://schemas.microsoft.com/office/drawing/2014/main" id="{722DF9A4-0A24-4822-88AE-F64CEF797E68}"/>
            </a:ext>
          </a:extLst>
        </xdr:cNvPr>
        <xdr:cNvSpPr/>
      </xdr:nvSpPr>
      <xdr:spPr>
        <a:xfrm>
          <a:off x="101600" y="8050212"/>
          <a:ext cx="6423025" cy="52101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2</xdr:col>
      <xdr:colOff>223413</xdr:colOff>
      <xdr:row>11</xdr:row>
      <xdr:rowOff>96076</xdr:rowOff>
    </xdr:from>
    <xdr:to>
      <xdr:col>4</xdr:col>
      <xdr:colOff>367407</xdr:colOff>
      <xdr:row>15</xdr:row>
      <xdr:rowOff>167957</xdr:rowOff>
    </xdr:to>
    <xdr:grpSp>
      <xdr:nvGrpSpPr>
        <xdr:cNvPr id="76" name="Group 75">
          <a:hlinkClick xmlns:r="http://schemas.openxmlformats.org/officeDocument/2006/relationships" r:id="rId16"/>
          <a:extLst>
            <a:ext uri="{FF2B5EF4-FFF2-40B4-BE49-F238E27FC236}">
              <a16:creationId xmlns:a16="http://schemas.microsoft.com/office/drawing/2014/main" id="{DEAC887A-4446-4200-BFE6-8FD48D87D297}"/>
            </a:ext>
          </a:extLst>
        </xdr:cNvPr>
        <xdr:cNvGrpSpPr/>
      </xdr:nvGrpSpPr>
      <xdr:grpSpPr>
        <a:xfrm>
          <a:off x="1808373" y="3083116"/>
          <a:ext cx="1637514" cy="742441"/>
          <a:chOff x="8115300" y="3467100"/>
          <a:chExt cx="1438275" cy="695325"/>
        </a:xfrm>
      </xdr:grpSpPr>
      <xdr:pic>
        <xdr:nvPicPr>
          <xdr:cNvPr id="81" name="Picture 80" descr="Number crunch: record-breaking maths class held in Poland ...">
            <a:extLst>
              <a:ext uri="{FF2B5EF4-FFF2-40B4-BE49-F238E27FC236}">
                <a16:creationId xmlns:a16="http://schemas.microsoft.com/office/drawing/2014/main" id="{9020B612-F6AB-447A-8A12-FDCA16D35782}"/>
              </a:ext>
            </a:extLst>
          </xdr:cNvPr>
          <xdr:cNvPicPr>
            <a:picLocks noChangeAspect="1" noChangeArrowheads="1"/>
          </xdr:cNvPicPr>
        </xdr:nvPicPr>
        <xdr:blipFill>
          <a:blip xmlns:r="http://schemas.openxmlformats.org/officeDocument/2006/relationships" r:embed="rId17" cstate="hqprint">
            <a:extLst>
              <a:ext uri="{28A0092B-C50C-407E-A947-70E740481C1C}">
                <a14:useLocalDpi xmlns:a14="http://schemas.microsoft.com/office/drawing/2010/main" val="0"/>
              </a:ext>
            </a:extLst>
          </a:blip>
          <a:srcRect/>
          <a:stretch>
            <a:fillRect/>
          </a:stretch>
        </xdr:blipFill>
        <xdr:spPr bwMode="auto">
          <a:xfrm>
            <a:off x="8248650" y="3724275"/>
            <a:ext cx="1171575" cy="438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2" name="Text Box 2">
            <a:hlinkClick xmlns:r="http://schemas.openxmlformats.org/officeDocument/2006/relationships" r:id="rId16"/>
            <a:extLst>
              <a:ext uri="{FF2B5EF4-FFF2-40B4-BE49-F238E27FC236}">
                <a16:creationId xmlns:a16="http://schemas.microsoft.com/office/drawing/2014/main" id="{9FEFA61A-0527-462C-B1CA-B5B20C062791}"/>
              </a:ext>
            </a:extLst>
          </xdr:cNvPr>
          <xdr:cNvSpPr txBox="1">
            <a:spLocks noChangeArrowheads="1"/>
          </xdr:cNvSpPr>
        </xdr:nvSpPr>
        <xdr:spPr bwMode="auto">
          <a:xfrm>
            <a:off x="8115300" y="3467100"/>
            <a:ext cx="1438275" cy="257175"/>
          </a:xfrm>
          <a:prstGeom prst="rect">
            <a:avLst/>
          </a:prstGeom>
          <a:solidFill>
            <a:srgbClr val="92D050"/>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TIME REPORT - BRIEF</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4</xdr:col>
      <xdr:colOff>628652</xdr:colOff>
      <xdr:row>11</xdr:row>
      <xdr:rowOff>96076</xdr:rowOff>
    </xdr:from>
    <xdr:to>
      <xdr:col>7</xdr:col>
      <xdr:colOff>303214</xdr:colOff>
      <xdr:row>15</xdr:row>
      <xdr:rowOff>167957</xdr:rowOff>
    </xdr:to>
    <xdr:grpSp>
      <xdr:nvGrpSpPr>
        <xdr:cNvPr id="77" name="Group 76">
          <a:hlinkClick xmlns:r="http://schemas.openxmlformats.org/officeDocument/2006/relationships" r:id="rId18"/>
          <a:extLst>
            <a:ext uri="{FF2B5EF4-FFF2-40B4-BE49-F238E27FC236}">
              <a16:creationId xmlns:a16="http://schemas.microsoft.com/office/drawing/2014/main" id="{D2FFA1B0-7EAD-4AD5-91E9-982CEF7328DF}"/>
            </a:ext>
          </a:extLst>
        </xdr:cNvPr>
        <xdr:cNvGrpSpPr/>
      </xdr:nvGrpSpPr>
      <xdr:grpSpPr>
        <a:xfrm>
          <a:off x="3707132" y="3083116"/>
          <a:ext cx="1914842" cy="742441"/>
          <a:chOff x="6174057" y="4200525"/>
          <a:chExt cx="1729244" cy="695325"/>
        </a:xfrm>
      </xdr:grpSpPr>
      <xdr:pic>
        <xdr:nvPicPr>
          <xdr:cNvPr id="79" name="Picture 78" descr="Number crunch: record-breaking maths class held in Poland ...">
            <a:extLst>
              <a:ext uri="{FF2B5EF4-FFF2-40B4-BE49-F238E27FC236}">
                <a16:creationId xmlns:a16="http://schemas.microsoft.com/office/drawing/2014/main" id="{3338C0E4-CDF5-4CEE-B166-293A1233658B}"/>
              </a:ext>
            </a:extLst>
          </xdr:cNvPr>
          <xdr:cNvPicPr>
            <a:picLocks noChangeAspect="1" noChangeArrowheads="1"/>
          </xdr:cNvPicPr>
        </xdr:nvPicPr>
        <xdr:blipFill>
          <a:blip xmlns:r="http://schemas.openxmlformats.org/officeDocument/2006/relationships" r:embed="rId19" cstate="hqprint">
            <a:extLst>
              <a:ext uri="{28A0092B-C50C-407E-A947-70E740481C1C}">
                <a14:useLocalDpi xmlns:a14="http://schemas.microsoft.com/office/drawing/2010/main" val="0"/>
              </a:ext>
            </a:extLst>
          </a:blip>
          <a:srcRect/>
          <a:stretch>
            <a:fillRect/>
          </a:stretch>
        </xdr:blipFill>
        <xdr:spPr bwMode="auto">
          <a:xfrm>
            <a:off x="6457950" y="4457700"/>
            <a:ext cx="1171575" cy="438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0" name="Text Box 2">
            <a:hlinkClick xmlns:r="http://schemas.openxmlformats.org/officeDocument/2006/relationships" r:id="rId18"/>
            <a:extLst>
              <a:ext uri="{FF2B5EF4-FFF2-40B4-BE49-F238E27FC236}">
                <a16:creationId xmlns:a16="http://schemas.microsoft.com/office/drawing/2014/main" id="{7A3711FF-DA49-44D3-A119-F430075A5B42}"/>
              </a:ext>
            </a:extLst>
          </xdr:cNvPr>
          <xdr:cNvSpPr txBox="1">
            <a:spLocks noChangeArrowheads="1"/>
          </xdr:cNvSpPr>
        </xdr:nvSpPr>
        <xdr:spPr bwMode="auto">
          <a:xfrm>
            <a:off x="6174057" y="4200525"/>
            <a:ext cx="1729244" cy="257175"/>
          </a:xfrm>
          <a:prstGeom prst="rect">
            <a:avLst/>
          </a:prstGeom>
          <a:solidFill>
            <a:srgbClr val="00B0F0"/>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TIME REPORT - DETAILED</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1</xdr:col>
      <xdr:colOff>603245</xdr:colOff>
      <xdr:row>9</xdr:row>
      <xdr:rowOff>152401</xdr:rowOff>
    </xdr:from>
    <xdr:to>
      <xdr:col>7</xdr:col>
      <xdr:colOff>500063</xdr:colOff>
      <xdr:row>16</xdr:row>
      <xdr:rowOff>119063</xdr:rowOff>
    </xdr:to>
    <xdr:sp macro="" textlink="">
      <xdr:nvSpPr>
        <xdr:cNvPr id="78" name="Rectangle 77">
          <a:extLst>
            <a:ext uri="{FF2B5EF4-FFF2-40B4-BE49-F238E27FC236}">
              <a16:creationId xmlns:a16="http://schemas.microsoft.com/office/drawing/2014/main" id="{5780F013-874C-4F6F-84FB-BC4287803946}"/>
            </a:ext>
          </a:extLst>
        </xdr:cNvPr>
        <xdr:cNvSpPr/>
      </xdr:nvSpPr>
      <xdr:spPr>
        <a:xfrm>
          <a:off x="1279520" y="2247901"/>
          <a:ext cx="4040193" cy="1166812"/>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xdr:col>
      <xdr:colOff>754095</xdr:colOff>
      <xdr:row>7</xdr:row>
      <xdr:rowOff>25397</xdr:rowOff>
    </xdr:from>
    <xdr:to>
      <xdr:col>3</xdr:col>
      <xdr:colOff>523875</xdr:colOff>
      <xdr:row>9</xdr:row>
      <xdr:rowOff>109534</xdr:rowOff>
    </xdr:to>
    <xdr:sp macro="" textlink="">
      <xdr:nvSpPr>
        <xdr:cNvPr id="83" name="TextBox 82">
          <a:hlinkClick xmlns:r="http://schemas.openxmlformats.org/officeDocument/2006/relationships" r:id="rId20"/>
          <a:extLst>
            <a:ext uri="{FF2B5EF4-FFF2-40B4-BE49-F238E27FC236}">
              <a16:creationId xmlns:a16="http://schemas.microsoft.com/office/drawing/2014/main" id="{BE01F5FB-AF4A-4C18-BFB0-12C3141A6CC1}"/>
            </a:ext>
          </a:extLst>
        </xdr:cNvPr>
        <xdr:cNvSpPr txBox="1"/>
      </xdr:nvSpPr>
      <xdr:spPr>
        <a:xfrm>
          <a:off x="1430370" y="1758947"/>
          <a:ext cx="1208055" cy="446087"/>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t>Volunteering</a:t>
          </a:r>
        </a:p>
        <a:p>
          <a:pPr algn="ctr"/>
          <a:r>
            <a:rPr lang="en-CA" sz="1100" b="1"/>
            <a:t>Definition</a:t>
          </a:r>
        </a:p>
      </xdr:txBody>
    </xdr:sp>
    <xdr:clientData/>
  </xdr:twoCellAnchor>
  <xdr:twoCellAnchor>
    <xdr:from>
      <xdr:col>4</xdr:col>
      <xdr:colOff>214312</xdr:colOff>
      <xdr:row>7</xdr:row>
      <xdr:rowOff>26976</xdr:rowOff>
    </xdr:from>
    <xdr:to>
      <xdr:col>6</xdr:col>
      <xdr:colOff>325439</xdr:colOff>
      <xdr:row>9</xdr:row>
      <xdr:rowOff>109534</xdr:rowOff>
    </xdr:to>
    <xdr:sp macro="" textlink="">
      <xdr:nvSpPr>
        <xdr:cNvPr id="84" name="TextBox 83">
          <a:hlinkClick xmlns:r="http://schemas.openxmlformats.org/officeDocument/2006/relationships" r:id="rId21"/>
          <a:extLst>
            <a:ext uri="{FF2B5EF4-FFF2-40B4-BE49-F238E27FC236}">
              <a16:creationId xmlns:a16="http://schemas.microsoft.com/office/drawing/2014/main" id="{79B506C2-A421-459C-AB06-FECD72108105}"/>
            </a:ext>
          </a:extLst>
        </xdr:cNvPr>
        <xdr:cNvSpPr txBox="1"/>
      </xdr:nvSpPr>
      <xdr:spPr>
        <a:xfrm>
          <a:off x="3005137" y="1760526"/>
          <a:ext cx="1463677" cy="444508"/>
        </a:xfrm>
        <a:prstGeom prst="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CA" sz="1100" b="1"/>
            <a:t>Assignable Time </a:t>
          </a:r>
          <a:r>
            <a:rPr lang="en-CA" sz="1100" b="1">
              <a:solidFill>
                <a:schemeClr val="dk1"/>
              </a:solidFill>
              <a:effectLst/>
              <a:latin typeface="+mn-lt"/>
              <a:ea typeface="+mn-ea"/>
              <a:cs typeface="+mn-cs"/>
            </a:rPr>
            <a:t>Definition</a:t>
          </a:r>
          <a:endParaRPr lang="en-CA" b="1">
            <a:effectLst/>
          </a:endParaRPr>
        </a:p>
      </xdr:txBody>
    </xdr:sp>
    <xdr:clientData/>
  </xdr:twoCellAnchor>
  <xdr:twoCellAnchor>
    <xdr:from>
      <xdr:col>6</xdr:col>
      <xdr:colOff>650889</xdr:colOff>
      <xdr:row>7</xdr:row>
      <xdr:rowOff>28557</xdr:rowOff>
    </xdr:from>
    <xdr:to>
      <xdr:col>8</xdr:col>
      <xdr:colOff>809626</xdr:colOff>
      <xdr:row>9</xdr:row>
      <xdr:rowOff>117472</xdr:rowOff>
    </xdr:to>
    <xdr:sp macro="" textlink="">
      <xdr:nvSpPr>
        <xdr:cNvPr id="85" name="TextBox 84">
          <a:hlinkClick xmlns:r="http://schemas.openxmlformats.org/officeDocument/2006/relationships" r:id="rId22"/>
          <a:extLst>
            <a:ext uri="{FF2B5EF4-FFF2-40B4-BE49-F238E27FC236}">
              <a16:creationId xmlns:a16="http://schemas.microsoft.com/office/drawing/2014/main" id="{9C287D34-311B-41A2-B896-561ED9F090D9}"/>
            </a:ext>
          </a:extLst>
        </xdr:cNvPr>
        <xdr:cNvSpPr txBox="1"/>
      </xdr:nvSpPr>
      <xdr:spPr>
        <a:xfrm>
          <a:off x="4794264" y="1762107"/>
          <a:ext cx="1635112" cy="450865"/>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CA" sz="1100" b="1"/>
            <a:t>Instructional Time </a:t>
          </a:r>
          <a:r>
            <a:rPr lang="en-CA" sz="1100" b="1">
              <a:solidFill>
                <a:schemeClr val="dk1"/>
              </a:solidFill>
              <a:effectLst/>
              <a:latin typeface="+mn-lt"/>
              <a:ea typeface="+mn-ea"/>
              <a:cs typeface="+mn-cs"/>
            </a:rPr>
            <a:t>Definition</a:t>
          </a:r>
          <a:endParaRPr lang="en-CA" b="1">
            <a:effectLst/>
          </a:endParaRPr>
        </a:p>
        <a:p>
          <a:pPr algn="ctr"/>
          <a:endParaRPr lang="en-CA" sz="1100"/>
        </a:p>
      </xdr:txBody>
    </xdr:sp>
    <xdr:clientData/>
  </xdr:twoCellAnchor>
  <xdr:twoCellAnchor>
    <xdr:from>
      <xdr:col>0</xdr:col>
      <xdr:colOff>41300</xdr:colOff>
      <xdr:row>7</xdr:row>
      <xdr:rowOff>26978</xdr:rowOff>
    </xdr:from>
    <xdr:to>
      <xdr:col>1</xdr:col>
      <xdr:colOff>461987</xdr:colOff>
      <xdr:row>9</xdr:row>
      <xdr:rowOff>111115</xdr:rowOff>
    </xdr:to>
    <xdr:sp macro="" textlink="">
      <xdr:nvSpPr>
        <xdr:cNvPr id="86" name="TextBox 85">
          <a:hlinkClick xmlns:r="http://schemas.openxmlformats.org/officeDocument/2006/relationships" r:id="rId23"/>
          <a:extLst>
            <a:ext uri="{FF2B5EF4-FFF2-40B4-BE49-F238E27FC236}">
              <a16:creationId xmlns:a16="http://schemas.microsoft.com/office/drawing/2014/main" id="{3C10C231-1D23-4A9D-8359-35FC206505DC}"/>
            </a:ext>
          </a:extLst>
        </xdr:cNvPr>
        <xdr:cNvSpPr txBox="1"/>
      </xdr:nvSpPr>
      <xdr:spPr>
        <a:xfrm>
          <a:off x="41300" y="1760528"/>
          <a:ext cx="1096962" cy="446087"/>
        </a:xfrm>
        <a:prstGeom prst="rect">
          <a:avLst/>
        </a:prstGeom>
        <a:solidFill>
          <a:schemeClr val="bg2">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t>Calculating</a:t>
          </a:r>
          <a:r>
            <a:rPr lang="en-CA" sz="1100" b="1" baseline="0"/>
            <a:t> PT FTE</a:t>
          </a:r>
          <a:endParaRPr lang="en-CA" sz="1100" b="1"/>
        </a:p>
      </xdr:txBody>
    </xdr:sp>
    <xdr:clientData/>
  </xdr:twoCellAnchor>
  <xdr:twoCellAnchor>
    <xdr:from>
      <xdr:col>7</xdr:col>
      <xdr:colOff>515940</xdr:colOff>
      <xdr:row>9</xdr:row>
      <xdr:rowOff>160342</xdr:rowOff>
    </xdr:from>
    <xdr:to>
      <xdr:col>9</xdr:col>
      <xdr:colOff>134940</xdr:colOff>
      <xdr:row>17</xdr:row>
      <xdr:rowOff>15240</xdr:rowOff>
    </xdr:to>
    <xdr:sp macro="" textlink="">
      <xdr:nvSpPr>
        <xdr:cNvPr id="87" name="TextBox 86">
          <a:extLst>
            <a:ext uri="{FF2B5EF4-FFF2-40B4-BE49-F238E27FC236}">
              <a16:creationId xmlns:a16="http://schemas.microsoft.com/office/drawing/2014/main" id="{76D2AE10-4656-4861-BEB6-764728382493}"/>
            </a:ext>
          </a:extLst>
        </xdr:cNvPr>
        <xdr:cNvSpPr txBox="1"/>
      </xdr:nvSpPr>
      <xdr:spPr>
        <a:xfrm>
          <a:off x="5834700" y="2812102"/>
          <a:ext cx="1409700" cy="11960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CA" sz="1100"/>
            <a:t>Use this one for a more indepth time report.</a:t>
          </a:r>
        </a:p>
      </xdr:txBody>
    </xdr:sp>
    <xdr:clientData/>
  </xdr:twoCellAnchor>
  <xdr:twoCellAnchor>
    <xdr:from>
      <xdr:col>0</xdr:col>
      <xdr:colOff>15875</xdr:colOff>
      <xdr:row>9</xdr:row>
      <xdr:rowOff>163508</xdr:rowOff>
    </xdr:from>
    <xdr:to>
      <xdr:col>1</xdr:col>
      <xdr:colOff>579438</xdr:colOff>
      <xdr:row>16</xdr:row>
      <xdr:rowOff>121920</xdr:rowOff>
    </xdr:to>
    <xdr:sp macro="" textlink="">
      <xdr:nvSpPr>
        <xdr:cNvPr id="88" name="TextBox 87">
          <a:extLst>
            <a:ext uri="{FF2B5EF4-FFF2-40B4-BE49-F238E27FC236}">
              <a16:creationId xmlns:a16="http://schemas.microsoft.com/office/drawing/2014/main" id="{F10CB15A-282F-430B-AB64-F8F69D01F428}"/>
            </a:ext>
          </a:extLst>
        </xdr:cNvPr>
        <xdr:cNvSpPr txBox="1"/>
      </xdr:nvSpPr>
      <xdr:spPr>
        <a:xfrm>
          <a:off x="15875" y="2815268"/>
          <a:ext cx="1310323" cy="1131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CA" sz="1100"/>
            <a:t>Use this report to see if there may be time issues. </a:t>
          </a:r>
          <a:r>
            <a:rPr lang="en-CA" sz="1100" i="1"/>
            <a:t>Not as detailed.</a:t>
          </a:r>
        </a:p>
      </xdr:txBody>
    </xdr:sp>
    <xdr:clientData/>
  </xdr:twoCellAnchor>
  <xdr:twoCellAnchor>
    <xdr:from>
      <xdr:col>1</xdr:col>
      <xdr:colOff>407249</xdr:colOff>
      <xdr:row>17</xdr:row>
      <xdr:rowOff>23495</xdr:rowOff>
    </xdr:from>
    <xdr:to>
      <xdr:col>2</xdr:col>
      <xdr:colOff>611872</xdr:colOff>
      <xdr:row>22</xdr:row>
      <xdr:rowOff>171358</xdr:rowOff>
    </xdr:to>
    <xdr:grpSp>
      <xdr:nvGrpSpPr>
        <xdr:cNvPr id="132" name="Group 131">
          <a:hlinkClick xmlns:r="http://schemas.openxmlformats.org/officeDocument/2006/relationships" r:id="rId24"/>
          <a:extLst>
            <a:ext uri="{FF2B5EF4-FFF2-40B4-BE49-F238E27FC236}">
              <a16:creationId xmlns:a16="http://schemas.microsoft.com/office/drawing/2014/main" id="{FAA27885-10D2-478E-8EDA-198A371DCD33}"/>
            </a:ext>
          </a:extLst>
        </xdr:cNvPr>
        <xdr:cNvGrpSpPr/>
      </xdr:nvGrpSpPr>
      <xdr:grpSpPr>
        <a:xfrm>
          <a:off x="1154009" y="4016375"/>
          <a:ext cx="1042823" cy="986063"/>
          <a:chOff x="1140676" y="3508058"/>
          <a:chExt cx="966623" cy="1020988"/>
        </a:xfrm>
      </xdr:grpSpPr>
      <xdr:sp macro="" textlink="">
        <xdr:nvSpPr>
          <xdr:cNvPr id="10" name="Text Box 2">
            <a:extLst>
              <a:ext uri="{FF2B5EF4-FFF2-40B4-BE49-F238E27FC236}">
                <a16:creationId xmlns:a16="http://schemas.microsoft.com/office/drawing/2014/main" id="{A01770E7-F8FF-4152-985D-F428EFCA9E3B}"/>
              </a:ext>
            </a:extLst>
          </xdr:cNvPr>
          <xdr:cNvSpPr txBox="1">
            <a:spLocks noChangeArrowheads="1"/>
          </xdr:cNvSpPr>
        </xdr:nvSpPr>
        <xdr:spPr bwMode="auto">
          <a:xfrm>
            <a:off x="1140676" y="3508058"/>
            <a:ext cx="966623"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S1-TUESDAY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89" name="Picture 88" descr="TIMETABLE - OAK BAY HIGH SCHOOL CHOIR">
            <a:extLst>
              <a:ext uri="{FF2B5EF4-FFF2-40B4-BE49-F238E27FC236}">
                <a16:creationId xmlns:a16="http://schemas.microsoft.com/office/drawing/2014/main" id="{75E6D705-6E7D-418E-85B1-880F32C8241F}"/>
              </a:ext>
            </a:extLst>
          </xdr:cNvPr>
          <xdr:cNvPicPr/>
        </xdr:nvPicPr>
        <xdr:blipFill rotWithShape="1">
          <a:blip xmlns:r="http://schemas.openxmlformats.org/officeDocument/2006/relationships" r:embed="rId25" cstate="hqprint">
            <a:extLst>
              <a:ext uri="{28A0092B-C50C-407E-A947-70E740481C1C}">
                <a14:useLocalDpi xmlns:a14="http://schemas.microsoft.com/office/drawing/2010/main" val="0"/>
              </a:ext>
            </a:extLst>
          </a:blip>
          <a:srcRect l="5825" t="14750" r="8252" b="19625"/>
          <a:stretch/>
        </xdr:blipFill>
        <xdr:spPr bwMode="auto">
          <a:xfrm>
            <a:off x="1174741" y="3794126"/>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2</xdr:col>
      <xdr:colOff>639759</xdr:colOff>
      <xdr:row>17</xdr:row>
      <xdr:rowOff>23809</xdr:rowOff>
    </xdr:from>
    <xdr:to>
      <xdr:col>4</xdr:col>
      <xdr:colOff>457200</xdr:colOff>
      <xdr:row>23</xdr:row>
      <xdr:rowOff>222</xdr:rowOff>
    </xdr:to>
    <xdr:grpSp>
      <xdr:nvGrpSpPr>
        <xdr:cNvPr id="5" name="Group 4">
          <a:hlinkClick xmlns:r="http://schemas.openxmlformats.org/officeDocument/2006/relationships" r:id="rId26"/>
          <a:extLst>
            <a:ext uri="{FF2B5EF4-FFF2-40B4-BE49-F238E27FC236}">
              <a16:creationId xmlns:a16="http://schemas.microsoft.com/office/drawing/2014/main" id="{4A0E3D3C-8322-41C8-BD18-3AB424443599}"/>
            </a:ext>
          </a:extLst>
        </xdr:cNvPr>
        <xdr:cNvGrpSpPr/>
      </xdr:nvGrpSpPr>
      <xdr:grpSpPr>
        <a:xfrm>
          <a:off x="2224719" y="4016689"/>
          <a:ext cx="1310961" cy="982253"/>
          <a:chOff x="2097084" y="3490909"/>
          <a:chExt cx="1114425" cy="1005113"/>
        </a:xfrm>
      </xdr:grpSpPr>
      <xdr:sp macro="" textlink="">
        <xdr:nvSpPr>
          <xdr:cNvPr id="90" name="Text Box 2">
            <a:extLst>
              <a:ext uri="{FF2B5EF4-FFF2-40B4-BE49-F238E27FC236}">
                <a16:creationId xmlns:a16="http://schemas.microsoft.com/office/drawing/2014/main" id="{0BA84564-8A41-4DEE-9D4C-4416A0598270}"/>
              </a:ext>
            </a:extLst>
          </xdr:cNvPr>
          <xdr:cNvSpPr txBox="1">
            <a:spLocks noChangeArrowheads="1"/>
          </xdr:cNvSpPr>
        </xdr:nvSpPr>
        <xdr:spPr bwMode="auto">
          <a:xfrm>
            <a:off x="2078034" y="3490909"/>
            <a:ext cx="1169991" cy="245765"/>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S1-WEDNESDAY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91" name="Picture 90" descr="TIMETABLE - OAK BAY HIGH SCHOOL CHOIR">
            <a:extLst>
              <a:ext uri="{FF2B5EF4-FFF2-40B4-BE49-F238E27FC236}">
                <a16:creationId xmlns:a16="http://schemas.microsoft.com/office/drawing/2014/main" id="{D5BC690B-AC29-4922-BBF0-15C7B8C62056}"/>
              </a:ext>
            </a:extLst>
          </xdr:cNvPr>
          <xdr:cNvPicPr/>
        </xdr:nvPicPr>
        <xdr:blipFill rotWithShape="1">
          <a:blip xmlns:r="http://schemas.openxmlformats.org/officeDocument/2006/relationships" r:embed="rId27" cstate="hqprint">
            <a:extLst>
              <a:ext uri="{28A0092B-C50C-407E-A947-70E740481C1C}">
                <a14:useLocalDpi xmlns:a14="http://schemas.microsoft.com/office/drawing/2010/main" val="0"/>
              </a:ext>
            </a:extLst>
          </a:blip>
          <a:srcRect l="5825" t="14750" r="8252" b="19625"/>
          <a:stretch/>
        </xdr:blipFill>
        <xdr:spPr bwMode="auto">
          <a:xfrm>
            <a:off x="2201402" y="3772529"/>
            <a:ext cx="905668" cy="723493"/>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4</xdr:col>
      <xdr:colOff>498465</xdr:colOff>
      <xdr:row>17</xdr:row>
      <xdr:rowOff>23799</xdr:rowOff>
    </xdr:from>
    <xdr:to>
      <xdr:col>6</xdr:col>
      <xdr:colOff>173033</xdr:colOff>
      <xdr:row>23</xdr:row>
      <xdr:rowOff>212</xdr:rowOff>
    </xdr:to>
    <xdr:grpSp>
      <xdr:nvGrpSpPr>
        <xdr:cNvPr id="134" name="Group 133">
          <a:hlinkClick xmlns:r="http://schemas.openxmlformats.org/officeDocument/2006/relationships" r:id="rId28"/>
          <a:extLst>
            <a:ext uri="{FF2B5EF4-FFF2-40B4-BE49-F238E27FC236}">
              <a16:creationId xmlns:a16="http://schemas.microsoft.com/office/drawing/2014/main" id="{BFF21399-CE4D-4255-89B4-5D5043A70241}"/>
            </a:ext>
          </a:extLst>
        </xdr:cNvPr>
        <xdr:cNvGrpSpPr/>
      </xdr:nvGrpSpPr>
      <xdr:grpSpPr>
        <a:xfrm>
          <a:off x="3576945" y="4016679"/>
          <a:ext cx="1168088" cy="982253"/>
          <a:chOff x="3341682" y="3508362"/>
          <a:chExt cx="1039818" cy="1020988"/>
        </a:xfrm>
      </xdr:grpSpPr>
      <xdr:sp macro="" textlink="">
        <xdr:nvSpPr>
          <xdr:cNvPr id="92" name="Text Box 2">
            <a:extLst>
              <a:ext uri="{FF2B5EF4-FFF2-40B4-BE49-F238E27FC236}">
                <a16:creationId xmlns:a16="http://schemas.microsoft.com/office/drawing/2014/main" id="{FFCB25EA-B2BB-49AA-888F-997E7EBAD695}"/>
              </a:ext>
            </a:extLst>
          </xdr:cNvPr>
          <xdr:cNvSpPr txBox="1">
            <a:spLocks noChangeArrowheads="1"/>
          </xdr:cNvSpPr>
        </xdr:nvSpPr>
        <xdr:spPr bwMode="auto">
          <a:xfrm>
            <a:off x="3341682" y="3508362"/>
            <a:ext cx="1039818"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S1-THURSDAY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93" name="Picture 92" descr="TIMETABLE - OAK BAY HIGH SCHOOL CHOIR">
            <a:extLst>
              <a:ext uri="{FF2B5EF4-FFF2-40B4-BE49-F238E27FC236}">
                <a16:creationId xmlns:a16="http://schemas.microsoft.com/office/drawing/2014/main" id="{DDC55009-04EA-49E2-BE5F-5155B4BD862F}"/>
              </a:ext>
            </a:extLst>
          </xdr:cNvPr>
          <xdr:cNvPicPr/>
        </xdr:nvPicPr>
        <xdr:blipFill rotWithShape="1">
          <a:blip xmlns:r="http://schemas.openxmlformats.org/officeDocument/2006/relationships" r:embed="rId29" cstate="hqprint">
            <a:extLst>
              <a:ext uri="{28A0092B-C50C-407E-A947-70E740481C1C}">
                <a14:useLocalDpi xmlns:a14="http://schemas.microsoft.com/office/drawing/2010/main" val="0"/>
              </a:ext>
            </a:extLst>
          </a:blip>
          <a:srcRect l="5825" t="14750" r="8252" b="19625"/>
          <a:stretch/>
        </xdr:blipFill>
        <xdr:spPr bwMode="auto">
          <a:xfrm>
            <a:off x="3415437" y="3794430"/>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6</xdr:col>
      <xdr:colOff>204788</xdr:colOff>
      <xdr:row>17</xdr:row>
      <xdr:rowOff>23799</xdr:rowOff>
    </xdr:from>
    <xdr:to>
      <xdr:col>7</xdr:col>
      <xdr:colOff>488786</xdr:colOff>
      <xdr:row>23</xdr:row>
      <xdr:rowOff>212</xdr:rowOff>
    </xdr:to>
    <xdr:grpSp>
      <xdr:nvGrpSpPr>
        <xdr:cNvPr id="135" name="Group 134">
          <a:hlinkClick xmlns:r="http://schemas.openxmlformats.org/officeDocument/2006/relationships" r:id="rId30"/>
          <a:extLst>
            <a:ext uri="{FF2B5EF4-FFF2-40B4-BE49-F238E27FC236}">
              <a16:creationId xmlns:a16="http://schemas.microsoft.com/office/drawing/2014/main" id="{09021256-A4C3-4195-8D1C-BC5C1C2786EC}"/>
            </a:ext>
          </a:extLst>
        </xdr:cNvPr>
        <xdr:cNvGrpSpPr/>
      </xdr:nvGrpSpPr>
      <xdr:grpSpPr>
        <a:xfrm>
          <a:off x="4776788" y="4016679"/>
          <a:ext cx="1030758" cy="982253"/>
          <a:chOff x="4429131" y="3516300"/>
          <a:chExt cx="966623" cy="1020988"/>
        </a:xfrm>
      </xdr:grpSpPr>
      <xdr:sp macro="" textlink="">
        <xdr:nvSpPr>
          <xdr:cNvPr id="94" name="Text Box 2">
            <a:extLst>
              <a:ext uri="{FF2B5EF4-FFF2-40B4-BE49-F238E27FC236}">
                <a16:creationId xmlns:a16="http://schemas.microsoft.com/office/drawing/2014/main" id="{A16A634A-34BE-4E5E-A58E-3D5109BEE08F}"/>
              </a:ext>
            </a:extLst>
          </xdr:cNvPr>
          <xdr:cNvSpPr txBox="1">
            <a:spLocks noChangeArrowheads="1"/>
          </xdr:cNvSpPr>
        </xdr:nvSpPr>
        <xdr:spPr bwMode="auto">
          <a:xfrm>
            <a:off x="4429131" y="3516300"/>
            <a:ext cx="966623"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S1-FRIDAY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95" name="Picture 94" descr="TIMETABLE - OAK BAY HIGH SCHOOL CHOIR">
            <a:extLst>
              <a:ext uri="{FF2B5EF4-FFF2-40B4-BE49-F238E27FC236}">
                <a16:creationId xmlns:a16="http://schemas.microsoft.com/office/drawing/2014/main" id="{C8800590-E080-4A01-AA36-E6576F0778A8}"/>
              </a:ext>
            </a:extLst>
          </xdr:cNvPr>
          <xdr:cNvPicPr/>
        </xdr:nvPicPr>
        <xdr:blipFill rotWithShape="1">
          <a:blip xmlns:r="http://schemas.openxmlformats.org/officeDocument/2006/relationships" r:embed="rId4" cstate="hqprint">
            <a:extLst>
              <a:ext uri="{28A0092B-C50C-407E-A947-70E740481C1C}">
                <a14:useLocalDpi xmlns:a14="http://schemas.microsoft.com/office/drawing/2010/main" val="0"/>
              </a:ext>
            </a:extLst>
          </a:blip>
          <a:srcRect l="5825" t="14750" r="8252" b="19625"/>
          <a:stretch/>
        </xdr:blipFill>
        <xdr:spPr bwMode="auto">
          <a:xfrm>
            <a:off x="4447320" y="3802368"/>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7</xdr:col>
      <xdr:colOff>514370</xdr:colOff>
      <xdr:row>17</xdr:row>
      <xdr:rowOff>25377</xdr:rowOff>
    </xdr:from>
    <xdr:to>
      <xdr:col>8</xdr:col>
      <xdr:colOff>822180</xdr:colOff>
      <xdr:row>23</xdr:row>
      <xdr:rowOff>1790</xdr:rowOff>
    </xdr:to>
    <xdr:grpSp>
      <xdr:nvGrpSpPr>
        <xdr:cNvPr id="159" name="Group 158">
          <a:hlinkClick xmlns:r="http://schemas.openxmlformats.org/officeDocument/2006/relationships" r:id="rId31"/>
          <a:extLst>
            <a:ext uri="{FF2B5EF4-FFF2-40B4-BE49-F238E27FC236}">
              <a16:creationId xmlns:a16="http://schemas.microsoft.com/office/drawing/2014/main" id="{ADFAD631-5033-43E8-985A-471AB0E0F3F2}"/>
            </a:ext>
          </a:extLst>
        </xdr:cNvPr>
        <xdr:cNvGrpSpPr/>
      </xdr:nvGrpSpPr>
      <xdr:grpSpPr>
        <a:xfrm>
          <a:off x="5833130" y="4018257"/>
          <a:ext cx="1184110" cy="982253"/>
          <a:chOff x="5446736" y="3517878"/>
          <a:chExt cx="966623" cy="1020988"/>
        </a:xfrm>
      </xdr:grpSpPr>
      <xdr:sp macro="" textlink="">
        <xdr:nvSpPr>
          <xdr:cNvPr id="96" name="Text Box 2">
            <a:extLst>
              <a:ext uri="{FF2B5EF4-FFF2-40B4-BE49-F238E27FC236}">
                <a16:creationId xmlns:a16="http://schemas.microsoft.com/office/drawing/2014/main" id="{6E37C160-5EF0-4C4A-9E85-9F800CC892DD}"/>
              </a:ext>
            </a:extLst>
          </xdr:cNvPr>
          <xdr:cNvSpPr txBox="1">
            <a:spLocks noChangeArrowheads="1"/>
          </xdr:cNvSpPr>
        </xdr:nvSpPr>
        <xdr:spPr bwMode="auto">
          <a:xfrm>
            <a:off x="5446736" y="3517878"/>
            <a:ext cx="966623"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S1-DAY</a:t>
            </a:r>
            <a:r>
              <a:rPr lang="en-CA" sz="1100" b="1" baseline="0">
                <a:effectLst/>
                <a:latin typeface="Calibri" panose="020F0502020204030204" pitchFamily="34" charset="0"/>
                <a:ea typeface="Calibri" panose="020F0502020204030204" pitchFamily="34" charset="0"/>
                <a:cs typeface="Times New Roman" panose="02020603050405020304" pitchFamily="18" charset="0"/>
              </a:rPr>
              <a:t> 6</a:t>
            </a:r>
          </a:p>
          <a:p>
            <a:pPr algn="ctr">
              <a:lnSpc>
                <a:spcPct val="107000"/>
              </a:lnSpc>
              <a:spcAft>
                <a:spcPts val="800"/>
              </a:spcAft>
            </a:pP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97" name="Picture 96" descr="TIMETABLE - OAK BAY HIGH SCHOOL CHOIR">
            <a:extLst>
              <a:ext uri="{FF2B5EF4-FFF2-40B4-BE49-F238E27FC236}">
                <a16:creationId xmlns:a16="http://schemas.microsoft.com/office/drawing/2014/main" id="{3D7EE70C-EBEB-4A47-A935-0A288E3DB306}"/>
              </a:ext>
            </a:extLst>
          </xdr:cNvPr>
          <xdr:cNvPicPr/>
        </xdr:nvPicPr>
        <xdr:blipFill rotWithShape="1">
          <a:blip xmlns:r="http://schemas.openxmlformats.org/officeDocument/2006/relationships" r:embed="rId32" cstate="hqprint">
            <a:extLst>
              <a:ext uri="{28A0092B-C50C-407E-A947-70E740481C1C}">
                <a14:useLocalDpi xmlns:a14="http://schemas.microsoft.com/office/drawing/2010/main" val="0"/>
              </a:ext>
            </a:extLst>
          </a:blip>
          <a:srcRect l="5825" t="14750" r="8252" b="19625"/>
          <a:stretch/>
        </xdr:blipFill>
        <xdr:spPr bwMode="auto">
          <a:xfrm>
            <a:off x="5464925" y="3803946"/>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2</xdr:col>
      <xdr:colOff>642914</xdr:colOff>
      <xdr:row>23</xdr:row>
      <xdr:rowOff>41264</xdr:rowOff>
    </xdr:from>
    <xdr:to>
      <xdr:col>4</xdr:col>
      <xdr:colOff>420664</xdr:colOff>
      <xdr:row>29</xdr:row>
      <xdr:rowOff>14502</xdr:rowOff>
    </xdr:to>
    <xdr:grpSp>
      <xdr:nvGrpSpPr>
        <xdr:cNvPr id="161" name="Group 160">
          <a:hlinkClick xmlns:r="http://schemas.openxmlformats.org/officeDocument/2006/relationships" r:id="rId33"/>
          <a:extLst>
            <a:ext uri="{FF2B5EF4-FFF2-40B4-BE49-F238E27FC236}">
              <a16:creationId xmlns:a16="http://schemas.microsoft.com/office/drawing/2014/main" id="{2C5F6901-AEE5-4139-93EB-241A6F020A74}"/>
            </a:ext>
          </a:extLst>
        </xdr:cNvPr>
        <xdr:cNvGrpSpPr/>
      </xdr:nvGrpSpPr>
      <xdr:grpSpPr>
        <a:xfrm>
          <a:off x="2227874" y="5039984"/>
          <a:ext cx="1271270" cy="979078"/>
          <a:chOff x="2143105" y="4573577"/>
          <a:chExt cx="1143000" cy="1020988"/>
        </a:xfrm>
      </xdr:grpSpPr>
      <xdr:sp macro="" textlink="">
        <xdr:nvSpPr>
          <xdr:cNvPr id="104" name="Text Box 2">
            <a:extLst>
              <a:ext uri="{FF2B5EF4-FFF2-40B4-BE49-F238E27FC236}">
                <a16:creationId xmlns:a16="http://schemas.microsoft.com/office/drawing/2014/main" id="{25EECB10-E4DE-4ED0-B641-6805680950BF}"/>
              </a:ext>
            </a:extLst>
          </xdr:cNvPr>
          <xdr:cNvSpPr txBox="1">
            <a:spLocks noChangeArrowheads="1"/>
          </xdr:cNvSpPr>
        </xdr:nvSpPr>
        <xdr:spPr bwMode="auto">
          <a:xfrm>
            <a:off x="2143105" y="4573577"/>
            <a:ext cx="1143000"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S1-EARLY</a:t>
            </a:r>
            <a:r>
              <a:rPr lang="en-CA" sz="1100" b="1" baseline="0">
                <a:effectLst/>
                <a:latin typeface="Calibri" panose="020F0502020204030204" pitchFamily="34" charset="0"/>
                <a:ea typeface="Calibri" panose="020F0502020204030204" pitchFamily="34" charset="0"/>
                <a:cs typeface="Times New Roman" panose="02020603050405020304" pitchFamily="18" charset="0"/>
              </a:rPr>
              <a:t> OUT 1</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105" name="Picture 104" descr="TIMETABLE - OAK BAY HIGH SCHOOL CHOIR">
            <a:extLst>
              <a:ext uri="{FF2B5EF4-FFF2-40B4-BE49-F238E27FC236}">
                <a16:creationId xmlns:a16="http://schemas.microsoft.com/office/drawing/2014/main" id="{12ED42BF-AE3D-4024-9525-08C8BB23E373}"/>
              </a:ext>
            </a:extLst>
          </xdr:cNvPr>
          <xdr:cNvPicPr/>
        </xdr:nvPicPr>
        <xdr:blipFill rotWithShape="1">
          <a:blip xmlns:r="http://schemas.openxmlformats.org/officeDocument/2006/relationships" r:embed="rId34" cstate="hqprint">
            <a:extLst>
              <a:ext uri="{28A0092B-C50C-407E-A947-70E740481C1C}">
                <a14:useLocalDpi xmlns:a14="http://schemas.microsoft.com/office/drawing/2010/main" val="0"/>
              </a:ext>
            </a:extLst>
          </a:blip>
          <a:srcRect l="5825" t="14750" r="8252" b="19625"/>
          <a:stretch/>
        </xdr:blipFill>
        <xdr:spPr bwMode="auto">
          <a:xfrm>
            <a:off x="2256550" y="4859645"/>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4</xdr:col>
      <xdr:colOff>482560</xdr:colOff>
      <xdr:row>23</xdr:row>
      <xdr:rowOff>39675</xdr:rowOff>
    </xdr:from>
    <xdr:to>
      <xdr:col>6</xdr:col>
      <xdr:colOff>260310</xdr:colOff>
      <xdr:row>29</xdr:row>
      <xdr:rowOff>12913</xdr:rowOff>
    </xdr:to>
    <xdr:grpSp>
      <xdr:nvGrpSpPr>
        <xdr:cNvPr id="162" name="Group 161">
          <a:hlinkClick xmlns:r="http://schemas.openxmlformats.org/officeDocument/2006/relationships" r:id="rId35"/>
          <a:extLst>
            <a:ext uri="{FF2B5EF4-FFF2-40B4-BE49-F238E27FC236}">
              <a16:creationId xmlns:a16="http://schemas.microsoft.com/office/drawing/2014/main" id="{0589EE0B-722E-4CC2-BAAC-63FC1B0C4FBF}"/>
            </a:ext>
          </a:extLst>
        </xdr:cNvPr>
        <xdr:cNvGrpSpPr/>
      </xdr:nvGrpSpPr>
      <xdr:grpSpPr>
        <a:xfrm>
          <a:off x="3561040" y="5038395"/>
          <a:ext cx="1271270" cy="979078"/>
          <a:chOff x="3340063" y="4571988"/>
          <a:chExt cx="1143000" cy="1020988"/>
        </a:xfrm>
      </xdr:grpSpPr>
      <xdr:sp macro="" textlink="">
        <xdr:nvSpPr>
          <xdr:cNvPr id="106" name="Text Box 2">
            <a:extLst>
              <a:ext uri="{FF2B5EF4-FFF2-40B4-BE49-F238E27FC236}">
                <a16:creationId xmlns:a16="http://schemas.microsoft.com/office/drawing/2014/main" id="{E1EE47E6-90ED-43A1-B204-3B67BBECC668}"/>
              </a:ext>
            </a:extLst>
          </xdr:cNvPr>
          <xdr:cNvSpPr txBox="1">
            <a:spLocks noChangeArrowheads="1"/>
          </xdr:cNvSpPr>
        </xdr:nvSpPr>
        <xdr:spPr bwMode="auto">
          <a:xfrm>
            <a:off x="3340063" y="4571988"/>
            <a:ext cx="1143000" cy="25400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r>
              <a:rPr lang="en-CA" sz="1100" b="1">
                <a:effectLst/>
                <a:latin typeface="Calibri" panose="020F0502020204030204" pitchFamily="34" charset="0"/>
                <a:ea typeface="+mn-ea"/>
                <a:cs typeface="Calibri" panose="020F0502020204030204" pitchFamily="34" charset="0"/>
              </a:rPr>
              <a:t>S1-EARLY</a:t>
            </a:r>
            <a:r>
              <a:rPr lang="en-CA" sz="1100" b="1" baseline="0">
                <a:effectLst/>
                <a:latin typeface="Calibri" panose="020F0502020204030204" pitchFamily="34" charset="0"/>
                <a:ea typeface="+mn-ea"/>
                <a:cs typeface="Calibri" panose="020F0502020204030204" pitchFamily="34" charset="0"/>
              </a:rPr>
              <a:t> OUT 2</a:t>
            </a:r>
          </a:p>
          <a:p>
            <a:endParaRPr lang="en-CA">
              <a:effectLst/>
            </a:endParaRPr>
          </a:p>
        </xdr:txBody>
      </xdr:sp>
      <xdr:pic>
        <xdr:nvPicPr>
          <xdr:cNvPr id="107" name="Picture 106" descr="TIMETABLE - OAK BAY HIGH SCHOOL CHOIR">
            <a:extLst>
              <a:ext uri="{FF2B5EF4-FFF2-40B4-BE49-F238E27FC236}">
                <a16:creationId xmlns:a16="http://schemas.microsoft.com/office/drawing/2014/main" id="{62A7B7D9-EF4B-404C-B0CC-FAD3E6BBCCC2}"/>
              </a:ext>
            </a:extLst>
          </xdr:cNvPr>
          <xdr:cNvPicPr/>
        </xdr:nvPicPr>
        <xdr:blipFill rotWithShape="1">
          <a:blip xmlns:r="http://schemas.openxmlformats.org/officeDocument/2006/relationships" r:embed="rId34" cstate="hqprint">
            <a:extLst>
              <a:ext uri="{28A0092B-C50C-407E-A947-70E740481C1C}">
                <a14:useLocalDpi xmlns:a14="http://schemas.microsoft.com/office/drawing/2010/main" val="0"/>
              </a:ext>
            </a:extLst>
          </a:blip>
          <a:srcRect l="5825" t="14750" r="8252" b="19625"/>
          <a:stretch/>
        </xdr:blipFill>
        <xdr:spPr bwMode="auto">
          <a:xfrm>
            <a:off x="3453508" y="4858056"/>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0</xdr:col>
      <xdr:colOff>146442</xdr:colOff>
      <xdr:row>30</xdr:row>
      <xdr:rowOff>39368</xdr:rowOff>
    </xdr:from>
    <xdr:to>
      <xdr:col>1</xdr:col>
      <xdr:colOff>395287</xdr:colOff>
      <xdr:row>35</xdr:row>
      <xdr:rowOff>174624</xdr:rowOff>
    </xdr:to>
    <xdr:grpSp>
      <xdr:nvGrpSpPr>
        <xdr:cNvPr id="163" name="Group 162">
          <a:extLst>
            <a:ext uri="{FF2B5EF4-FFF2-40B4-BE49-F238E27FC236}">
              <a16:creationId xmlns:a16="http://schemas.microsoft.com/office/drawing/2014/main" id="{59573C4A-C307-4043-BEC6-A220B1F87409}"/>
            </a:ext>
          </a:extLst>
        </xdr:cNvPr>
        <xdr:cNvGrpSpPr/>
      </xdr:nvGrpSpPr>
      <xdr:grpSpPr>
        <a:xfrm>
          <a:off x="146442" y="6211568"/>
          <a:ext cx="995605" cy="965836"/>
          <a:chOff x="162318" y="5794056"/>
          <a:chExt cx="931470" cy="1008381"/>
        </a:xfrm>
      </xdr:grpSpPr>
      <xdr:pic>
        <xdr:nvPicPr>
          <xdr:cNvPr id="108" name="Picture 107" descr="TIMETABLE - OAK BAY HIGH SCHOOL CHOIR">
            <a:extLst>
              <a:ext uri="{FF2B5EF4-FFF2-40B4-BE49-F238E27FC236}">
                <a16:creationId xmlns:a16="http://schemas.microsoft.com/office/drawing/2014/main" id="{D2496FAF-78BC-4F93-8B03-4079DDB99927}"/>
              </a:ext>
            </a:extLst>
          </xdr:cNvPr>
          <xdr:cNvPicPr/>
        </xdr:nvPicPr>
        <xdr:blipFill rotWithShape="1">
          <a:blip xmlns:r="http://schemas.openxmlformats.org/officeDocument/2006/relationships" r:embed="rId4" cstate="hqprint">
            <a:extLst>
              <a:ext uri="{28A0092B-C50C-407E-A947-70E740481C1C}">
                <a14:useLocalDpi xmlns:a14="http://schemas.microsoft.com/office/drawing/2010/main" val="0"/>
              </a:ext>
            </a:extLst>
          </a:blip>
          <a:srcRect l="5825" t="14750" r="8252" b="19625"/>
          <a:stretch/>
        </xdr:blipFill>
        <xdr:spPr bwMode="auto">
          <a:xfrm>
            <a:off x="169859" y="6067517"/>
            <a:ext cx="915989" cy="734920"/>
          </a:xfrm>
          <a:prstGeom prst="rect">
            <a:avLst/>
          </a:prstGeom>
          <a:noFill/>
          <a:ln>
            <a:noFill/>
          </a:ln>
          <a:extLst>
            <a:ext uri="{53640926-AAD7-44D8-BBD7-CCE9431645EC}">
              <a14:shadowObscured xmlns:a14="http://schemas.microsoft.com/office/drawing/2010/main"/>
            </a:ext>
          </a:extLst>
        </xdr:spPr>
      </xdr:pic>
      <xdr:sp macro="" textlink="">
        <xdr:nvSpPr>
          <xdr:cNvPr id="109" name="Text Box 2">
            <a:hlinkClick xmlns:r="http://schemas.openxmlformats.org/officeDocument/2006/relationships" r:id="rId36"/>
            <a:extLst>
              <a:ext uri="{FF2B5EF4-FFF2-40B4-BE49-F238E27FC236}">
                <a16:creationId xmlns:a16="http://schemas.microsoft.com/office/drawing/2014/main" id="{5E441562-53F5-4C9D-96A3-FED560D70D89}"/>
              </a:ext>
            </a:extLst>
          </xdr:cNvPr>
          <xdr:cNvSpPr txBox="1">
            <a:spLocks noChangeArrowheads="1"/>
          </xdr:cNvSpPr>
        </xdr:nvSpPr>
        <xdr:spPr bwMode="auto">
          <a:xfrm>
            <a:off x="162318" y="5794056"/>
            <a:ext cx="931470"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S2-MONDAY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0</xdr:col>
      <xdr:colOff>111125</xdr:colOff>
      <xdr:row>30</xdr:row>
      <xdr:rowOff>0</xdr:rowOff>
    </xdr:from>
    <xdr:to>
      <xdr:col>9</xdr:col>
      <xdr:colOff>31750</xdr:colOff>
      <xdr:row>42</xdr:row>
      <xdr:rowOff>119061</xdr:rowOff>
    </xdr:to>
    <xdr:sp macro="" textlink="">
      <xdr:nvSpPr>
        <xdr:cNvPr id="111" name="Rectangle 110">
          <a:extLst>
            <a:ext uri="{FF2B5EF4-FFF2-40B4-BE49-F238E27FC236}">
              <a16:creationId xmlns:a16="http://schemas.microsoft.com/office/drawing/2014/main" id="{9FE8DEF2-E5CE-452A-AD13-D8AD60D0454A}"/>
            </a:ext>
          </a:extLst>
        </xdr:cNvPr>
        <xdr:cNvSpPr/>
      </xdr:nvSpPr>
      <xdr:spPr>
        <a:xfrm>
          <a:off x="111125" y="5754688"/>
          <a:ext cx="6405563" cy="2214561"/>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xdr:col>
      <xdr:colOff>423124</xdr:colOff>
      <xdr:row>30</xdr:row>
      <xdr:rowOff>39369</xdr:rowOff>
    </xdr:from>
    <xdr:to>
      <xdr:col>2</xdr:col>
      <xdr:colOff>627747</xdr:colOff>
      <xdr:row>36</xdr:row>
      <xdr:rowOff>12607</xdr:rowOff>
    </xdr:to>
    <xdr:grpSp>
      <xdr:nvGrpSpPr>
        <xdr:cNvPr id="164" name="Group 163">
          <a:hlinkClick xmlns:r="http://schemas.openxmlformats.org/officeDocument/2006/relationships" r:id="rId37"/>
          <a:extLst>
            <a:ext uri="{FF2B5EF4-FFF2-40B4-BE49-F238E27FC236}">
              <a16:creationId xmlns:a16="http://schemas.microsoft.com/office/drawing/2014/main" id="{01F7B3F1-67F3-45C1-937C-26FF0BFAD0FC}"/>
            </a:ext>
          </a:extLst>
        </xdr:cNvPr>
        <xdr:cNvGrpSpPr/>
      </xdr:nvGrpSpPr>
      <xdr:grpSpPr>
        <a:xfrm>
          <a:off x="1169884" y="6211569"/>
          <a:ext cx="1042823" cy="979078"/>
          <a:chOff x="1147026" y="5794057"/>
          <a:chExt cx="966623" cy="1020988"/>
        </a:xfrm>
      </xdr:grpSpPr>
      <xdr:sp macro="" textlink="">
        <xdr:nvSpPr>
          <xdr:cNvPr id="110" name="Text Box 2">
            <a:extLst>
              <a:ext uri="{FF2B5EF4-FFF2-40B4-BE49-F238E27FC236}">
                <a16:creationId xmlns:a16="http://schemas.microsoft.com/office/drawing/2014/main" id="{1F2682B4-7C06-4AA5-B958-47432B685823}"/>
              </a:ext>
            </a:extLst>
          </xdr:cNvPr>
          <xdr:cNvSpPr txBox="1">
            <a:spLocks noChangeArrowheads="1"/>
          </xdr:cNvSpPr>
        </xdr:nvSpPr>
        <xdr:spPr bwMode="auto">
          <a:xfrm>
            <a:off x="1147026" y="5794057"/>
            <a:ext cx="966623"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S2-TUESDAY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112" name="Picture 111" descr="TIMETABLE - OAK BAY HIGH SCHOOL CHOIR">
            <a:extLst>
              <a:ext uri="{FF2B5EF4-FFF2-40B4-BE49-F238E27FC236}">
                <a16:creationId xmlns:a16="http://schemas.microsoft.com/office/drawing/2014/main" id="{02623A42-B89A-4901-A4D1-D0A800980F06}"/>
              </a:ext>
            </a:extLst>
          </xdr:cNvPr>
          <xdr:cNvPicPr/>
        </xdr:nvPicPr>
        <xdr:blipFill rotWithShape="1">
          <a:blip xmlns:r="http://schemas.openxmlformats.org/officeDocument/2006/relationships" r:embed="rId38" cstate="hqprint">
            <a:extLst>
              <a:ext uri="{28A0092B-C50C-407E-A947-70E740481C1C}">
                <a14:useLocalDpi xmlns:a14="http://schemas.microsoft.com/office/drawing/2010/main" val="0"/>
              </a:ext>
            </a:extLst>
          </a:blip>
          <a:srcRect l="5825" t="14750" r="8252" b="19625"/>
          <a:stretch/>
        </xdr:blipFill>
        <xdr:spPr bwMode="auto">
          <a:xfrm>
            <a:off x="1181091" y="6080125"/>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2</xdr:col>
      <xdr:colOff>673098</xdr:colOff>
      <xdr:row>30</xdr:row>
      <xdr:rowOff>39683</xdr:rowOff>
    </xdr:from>
    <xdr:to>
      <xdr:col>4</xdr:col>
      <xdr:colOff>476251</xdr:colOff>
      <xdr:row>36</xdr:row>
      <xdr:rowOff>12921</xdr:rowOff>
    </xdr:to>
    <xdr:grpSp>
      <xdr:nvGrpSpPr>
        <xdr:cNvPr id="165" name="Group 164">
          <a:hlinkClick xmlns:r="http://schemas.openxmlformats.org/officeDocument/2006/relationships" r:id="rId39"/>
          <a:extLst>
            <a:ext uri="{FF2B5EF4-FFF2-40B4-BE49-F238E27FC236}">
              <a16:creationId xmlns:a16="http://schemas.microsoft.com/office/drawing/2014/main" id="{570B3C0D-A20E-4DC0-8A38-F31F531025F5}"/>
            </a:ext>
          </a:extLst>
        </xdr:cNvPr>
        <xdr:cNvGrpSpPr/>
      </xdr:nvGrpSpPr>
      <xdr:grpSpPr>
        <a:xfrm>
          <a:off x="2258058" y="6211883"/>
          <a:ext cx="1296673" cy="979078"/>
          <a:chOff x="2165350" y="5794371"/>
          <a:chExt cx="1168873" cy="1020988"/>
        </a:xfrm>
      </xdr:grpSpPr>
      <xdr:sp macro="" textlink="">
        <xdr:nvSpPr>
          <xdr:cNvPr id="113" name="Text Box 2">
            <a:extLst>
              <a:ext uri="{FF2B5EF4-FFF2-40B4-BE49-F238E27FC236}">
                <a16:creationId xmlns:a16="http://schemas.microsoft.com/office/drawing/2014/main" id="{E3E35E18-3C87-4C9B-9356-0E8E0BE0D182}"/>
              </a:ext>
            </a:extLst>
          </xdr:cNvPr>
          <xdr:cNvSpPr txBox="1">
            <a:spLocks noChangeArrowheads="1"/>
          </xdr:cNvSpPr>
        </xdr:nvSpPr>
        <xdr:spPr bwMode="auto">
          <a:xfrm>
            <a:off x="2165350" y="5794371"/>
            <a:ext cx="1168873"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S2-WEDNESDAY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114" name="Picture 113" descr="TIMETABLE - OAK BAY HIGH SCHOOL CHOIR">
            <a:extLst>
              <a:ext uri="{FF2B5EF4-FFF2-40B4-BE49-F238E27FC236}">
                <a16:creationId xmlns:a16="http://schemas.microsoft.com/office/drawing/2014/main" id="{1FD564A8-AF2C-4C90-B06C-2CD47DB7A756}"/>
              </a:ext>
            </a:extLst>
          </xdr:cNvPr>
          <xdr:cNvPicPr/>
        </xdr:nvPicPr>
        <xdr:blipFill rotWithShape="1">
          <a:blip xmlns:r="http://schemas.openxmlformats.org/officeDocument/2006/relationships" r:embed="rId34" cstate="hqprint">
            <a:extLst>
              <a:ext uri="{28A0092B-C50C-407E-A947-70E740481C1C}">
                <a14:useLocalDpi xmlns:a14="http://schemas.microsoft.com/office/drawing/2010/main" val="0"/>
              </a:ext>
            </a:extLst>
          </a:blip>
          <a:srcRect l="5825" t="14750" r="8252" b="19625"/>
          <a:stretch/>
        </xdr:blipFill>
        <xdr:spPr bwMode="auto">
          <a:xfrm>
            <a:off x="2270857" y="6080439"/>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4</xdr:col>
      <xdr:colOff>493703</xdr:colOff>
      <xdr:row>30</xdr:row>
      <xdr:rowOff>39673</xdr:rowOff>
    </xdr:from>
    <xdr:to>
      <xdr:col>6</xdr:col>
      <xdr:colOff>168271</xdr:colOff>
      <xdr:row>36</xdr:row>
      <xdr:rowOff>12911</xdr:rowOff>
    </xdr:to>
    <xdr:grpSp>
      <xdr:nvGrpSpPr>
        <xdr:cNvPr id="166" name="Group 165">
          <a:hlinkClick xmlns:r="http://schemas.openxmlformats.org/officeDocument/2006/relationships" r:id="rId40"/>
          <a:extLst>
            <a:ext uri="{FF2B5EF4-FFF2-40B4-BE49-F238E27FC236}">
              <a16:creationId xmlns:a16="http://schemas.microsoft.com/office/drawing/2014/main" id="{AFCD0C99-29D9-4626-8206-10029CAB8B6B}"/>
            </a:ext>
          </a:extLst>
        </xdr:cNvPr>
        <xdr:cNvGrpSpPr/>
      </xdr:nvGrpSpPr>
      <xdr:grpSpPr>
        <a:xfrm>
          <a:off x="3572183" y="6211873"/>
          <a:ext cx="1168088" cy="979078"/>
          <a:chOff x="3348032" y="5794361"/>
          <a:chExt cx="1039818" cy="1020988"/>
        </a:xfrm>
      </xdr:grpSpPr>
      <xdr:sp macro="" textlink="">
        <xdr:nvSpPr>
          <xdr:cNvPr id="115" name="Text Box 2">
            <a:extLst>
              <a:ext uri="{FF2B5EF4-FFF2-40B4-BE49-F238E27FC236}">
                <a16:creationId xmlns:a16="http://schemas.microsoft.com/office/drawing/2014/main" id="{05FE3018-B6AC-44AC-B324-5D5694E7475B}"/>
              </a:ext>
            </a:extLst>
          </xdr:cNvPr>
          <xdr:cNvSpPr txBox="1">
            <a:spLocks noChangeArrowheads="1"/>
          </xdr:cNvSpPr>
        </xdr:nvSpPr>
        <xdr:spPr bwMode="auto">
          <a:xfrm>
            <a:off x="3348032" y="5794361"/>
            <a:ext cx="1039818"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S2-THURSDAY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116" name="Picture 115" descr="TIMETABLE - OAK BAY HIGH SCHOOL CHOIR">
            <a:extLst>
              <a:ext uri="{FF2B5EF4-FFF2-40B4-BE49-F238E27FC236}">
                <a16:creationId xmlns:a16="http://schemas.microsoft.com/office/drawing/2014/main" id="{ABE20E57-43AC-42DF-B4DD-EC9AE82B7FF3}"/>
              </a:ext>
            </a:extLst>
          </xdr:cNvPr>
          <xdr:cNvPicPr/>
        </xdr:nvPicPr>
        <xdr:blipFill rotWithShape="1">
          <a:blip xmlns:r="http://schemas.openxmlformats.org/officeDocument/2006/relationships" r:embed="rId41" cstate="hqprint">
            <a:extLst>
              <a:ext uri="{28A0092B-C50C-407E-A947-70E740481C1C}">
                <a14:useLocalDpi xmlns:a14="http://schemas.microsoft.com/office/drawing/2010/main" val="0"/>
              </a:ext>
            </a:extLst>
          </a:blip>
          <a:srcRect l="5825" t="14750" r="8252" b="19625"/>
          <a:stretch/>
        </xdr:blipFill>
        <xdr:spPr bwMode="auto">
          <a:xfrm>
            <a:off x="3421787" y="6080429"/>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6</xdr:col>
      <xdr:colOff>200026</xdr:colOff>
      <xdr:row>30</xdr:row>
      <xdr:rowOff>39673</xdr:rowOff>
    </xdr:from>
    <xdr:to>
      <xdr:col>7</xdr:col>
      <xdr:colOff>484024</xdr:colOff>
      <xdr:row>36</xdr:row>
      <xdr:rowOff>12911</xdr:rowOff>
    </xdr:to>
    <xdr:grpSp>
      <xdr:nvGrpSpPr>
        <xdr:cNvPr id="167" name="Group 166">
          <a:hlinkClick xmlns:r="http://schemas.openxmlformats.org/officeDocument/2006/relationships" r:id="rId42"/>
          <a:extLst>
            <a:ext uri="{FF2B5EF4-FFF2-40B4-BE49-F238E27FC236}">
              <a16:creationId xmlns:a16="http://schemas.microsoft.com/office/drawing/2014/main" id="{C6C678A6-8C4B-4488-A08E-EA3A4B6DF0E6}"/>
            </a:ext>
          </a:extLst>
        </xdr:cNvPr>
        <xdr:cNvGrpSpPr/>
      </xdr:nvGrpSpPr>
      <xdr:grpSpPr>
        <a:xfrm>
          <a:off x="4772026" y="6211873"/>
          <a:ext cx="1030758" cy="979078"/>
          <a:chOff x="4435481" y="5794361"/>
          <a:chExt cx="966623" cy="1020988"/>
        </a:xfrm>
      </xdr:grpSpPr>
      <xdr:sp macro="" textlink="">
        <xdr:nvSpPr>
          <xdr:cNvPr id="117" name="Text Box 2">
            <a:extLst>
              <a:ext uri="{FF2B5EF4-FFF2-40B4-BE49-F238E27FC236}">
                <a16:creationId xmlns:a16="http://schemas.microsoft.com/office/drawing/2014/main" id="{7BD3F072-7416-4012-9405-C2EB256CDADC}"/>
              </a:ext>
            </a:extLst>
          </xdr:cNvPr>
          <xdr:cNvSpPr txBox="1">
            <a:spLocks noChangeArrowheads="1"/>
          </xdr:cNvSpPr>
        </xdr:nvSpPr>
        <xdr:spPr bwMode="auto">
          <a:xfrm>
            <a:off x="4435481" y="5794361"/>
            <a:ext cx="966623"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S2-FRIDAY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118" name="Picture 117" descr="TIMETABLE - OAK BAY HIGH SCHOOL CHOIR">
            <a:extLst>
              <a:ext uri="{FF2B5EF4-FFF2-40B4-BE49-F238E27FC236}">
                <a16:creationId xmlns:a16="http://schemas.microsoft.com/office/drawing/2014/main" id="{66C36500-C1DC-4000-A266-EC99CADA3CC4}"/>
              </a:ext>
            </a:extLst>
          </xdr:cNvPr>
          <xdr:cNvPicPr/>
        </xdr:nvPicPr>
        <xdr:blipFill rotWithShape="1">
          <a:blip xmlns:r="http://schemas.openxmlformats.org/officeDocument/2006/relationships" r:embed="rId43" cstate="hqprint">
            <a:extLst>
              <a:ext uri="{28A0092B-C50C-407E-A947-70E740481C1C}">
                <a14:useLocalDpi xmlns:a14="http://schemas.microsoft.com/office/drawing/2010/main" val="0"/>
              </a:ext>
            </a:extLst>
          </a:blip>
          <a:srcRect l="5825" t="14750" r="8252" b="19625"/>
          <a:stretch/>
        </xdr:blipFill>
        <xdr:spPr bwMode="auto">
          <a:xfrm>
            <a:off x="4453670" y="6080429"/>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7</xdr:col>
      <xdr:colOff>517544</xdr:colOff>
      <xdr:row>30</xdr:row>
      <xdr:rowOff>41251</xdr:rowOff>
    </xdr:from>
    <xdr:to>
      <xdr:col>8</xdr:col>
      <xdr:colOff>825354</xdr:colOff>
      <xdr:row>36</xdr:row>
      <xdr:rowOff>14489</xdr:rowOff>
    </xdr:to>
    <xdr:grpSp>
      <xdr:nvGrpSpPr>
        <xdr:cNvPr id="168" name="Group 167">
          <a:hlinkClick xmlns:r="http://schemas.openxmlformats.org/officeDocument/2006/relationships" r:id="rId44"/>
          <a:extLst>
            <a:ext uri="{FF2B5EF4-FFF2-40B4-BE49-F238E27FC236}">
              <a16:creationId xmlns:a16="http://schemas.microsoft.com/office/drawing/2014/main" id="{2A31F870-A9DE-46F1-A558-8D9294F326C8}"/>
            </a:ext>
          </a:extLst>
        </xdr:cNvPr>
        <xdr:cNvGrpSpPr/>
      </xdr:nvGrpSpPr>
      <xdr:grpSpPr>
        <a:xfrm>
          <a:off x="5836304" y="6213451"/>
          <a:ext cx="1184110" cy="979078"/>
          <a:chOff x="5453086" y="5795939"/>
          <a:chExt cx="966623" cy="1020988"/>
        </a:xfrm>
      </xdr:grpSpPr>
      <xdr:sp macro="" textlink="">
        <xdr:nvSpPr>
          <xdr:cNvPr id="119" name="Text Box 2">
            <a:extLst>
              <a:ext uri="{FF2B5EF4-FFF2-40B4-BE49-F238E27FC236}">
                <a16:creationId xmlns:a16="http://schemas.microsoft.com/office/drawing/2014/main" id="{5B718658-1AF3-4AA2-BE96-4C9FFB206159}"/>
              </a:ext>
            </a:extLst>
          </xdr:cNvPr>
          <xdr:cNvSpPr txBox="1">
            <a:spLocks noChangeArrowheads="1"/>
          </xdr:cNvSpPr>
        </xdr:nvSpPr>
        <xdr:spPr bwMode="auto">
          <a:xfrm>
            <a:off x="5453086" y="5795939"/>
            <a:ext cx="966623"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S2-DAY</a:t>
            </a:r>
            <a:r>
              <a:rPr lang="en-CA" sz="1100" b="1" baseline="0">
                <a:effectLst/>
                <a:latin typeface="Calibri" panose="020F0502020204030204" pitchFamily="34" charset="0"/>
                <a:ea typeface="Calibri" panose="020F0502020204030204" pitchFamily="34" charset="0"/>
                <a:cs typeface="Times New Roman" panose="02020603050405020304" pitchFamily="18" charset="0"/>
              </a:rPr>
              <a:t> 6</a:t>
            </a:r>
          </a:p>
          <a:p>
            <a:pPr algn="ctr">
              <a:lnSpc>
                <a:spcPct val="107000"/>
              </a:lnSpc>
              <a:spcAft>
                <a:spcPts val="800"/>
              </a:spcAft>
            </a:pP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120" name="Picture 119" descr="TIMETABLE - OAK BAY HIGH SCHOOL CHOIR">
            <a:extLst>
              <a:ext uri="{FF2B5EF4-FFF2-40B4-BE49-F238E27FC236}">
                <a16:creationId xmlns:a16="http://schemas.microsoft.com/office/drawing/2014/main" id="{8B280EF1-9D95-4B1D-A250-9A4B715C2971}"/>
              </a:ext>
            </a:extLst>
          </xdr:cNvPr>
          <xdr:cNvPicPr/>
        </xdr:nvPicPr>
        <xdr:blipFill rotWithShape="1">
          <a:blip xmlns:r="http://schemas.openxmlformats.org/officeDocument/2006/relationships" r:embed="rId32" cstate="hqprint">
            <a:extLst>
              <a:ext uri="{28A0092B-C50C-407E-A947-70E740481C1C}">
                <a14:useLocalDpi xmlns:a14="http://schemas.microsoft.com/office/drawing/2010/main" val="0"/>
              </a:ext>
            </a:extLst>
          </a:blip>
          <a:srcRect l="5825" t="14750" r="8252" b="19625"/>
          <a:stretch/>
        </xdr:blipFill>
        <xdr:spPr bwMode="auto">
          <a:xfrm>
            <a:off x="5471275" y="6082007"/>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2</xdr:col>
      <xdr:colOff>625444</xdr:colOff>
      <xdr:row>36</xdr:row>
      <xdr:rowOff>57138</xdr:rowOff>
    </xdr:from>
    <xdr:to>
      <xdr:col>4</xdr:col>
      <xdr:colOff>403194</xdr:colOff>
      <xdr:row>42</xdr:row>
      <xdr:rowOff>30376</xdr:rowOff>
    </xdr:to>
    <xdr:grpSp>
      <xdr:nvGrpSpPr>
        <xdr:cNvPr id="169" name="Group 168">
          <a:hlinkClick xmlns:r="http://schemas.openxmlformats.org/officeDocument/2006/relationships" r:id="rId45"/>
          <a:extLst>
            <a:ext uri="{FF2B5EF4-FFF2-40B4-BE49-F238E27FC236}">
              <a16:creationId xmlns:a16="http://schemas.microsoft.com/office/drawing/2014/main" id="{1DF9D490-3F67-4F84-9E23-30BE3D24132D}"/>
            </a:ext>
          </a:extLst>
        </xdr:cNvPr>
        <xdr:cNvGrpSpPr/>
      </xdr:nvGrpSpPr>
      <xdr:grpSpPr>
        <a:xfrm>
          <a:off x="2210404" y="7235178"/>
          <a:ext cx="1271270" cy="979078"/>
          <a:chOff x="2141511" y="6859576"/>
          <a:chExt cx="1143000" cy="1020988"/>
        </a:xfrm>
      </xdr:grpSpPr>
      <xdr:sp macro="" textlink="">
        <xdr:nvSpPr>
          <xdr:cNvPr id="127" name="Text Box 2">
            <a:extLst>
              <a:ext uri="{FF2B5EF4-FFF2-40B4-BE49-F238E27FC236}">
                <a16:creationId xmlns:a16="http://schemas.microsoft.com/office/drawing/2014/main" id="{917AC2D8-5A18-4D80-B307-CA39F43793E6}"/>
              </a:ext>
            </a:extLst>
          </xdr:cNvPr>
          <xdr:cNvSpPr txBox="1">
            <a:spLocks noChangeArrowheads="1"/>
          </xdr:cNvSpPr>
        </xdr:nvSpPr>
        <xdr:spPr bwMode="auto">
          <a:xfrm>
            <a:off x="2141511" y="6859576"/>
            <a:ext cx="1143000"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S2-EARLY</a:t>
            </a:r>
            <a:r>
              <a:rPr lang="en-CA" sz="1100" b="1" baseline="0">
                <a:effectLst/>
                <a:latin typeface="Calibri" panose="020F0502020204030204" pitchFamily="34" charset="0"/>
                <a:ea typeface="Calibri" panose="020F0502020204030204" pitchFamily="34" charset="0"/>
                <a:cs typeface="Times New Roman" panose="02020603050405020304" pitchFamily="18" charset="0"/>
              </a:rPr>
              <a:t> OUT 1</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128" name="Picture 127" descr="TIMETABLE - OAK BAY HIGH SCHOOL CHOIR">
            <a:extLst>
              <a:ext uri="{FF2B5EF4-FFF2-40B4-BE49-F238E27FC236}">
                <a16:creationId xmlns:a16="http://schemas.microsoft.com/office/drawing/2014/main" id="{4906DB79-40B2-4E7E-A17F-4A9B77C89D04}"/>
              </a:ext>
            </a:extLst>
          </xdr:cNvPr>
          <xdr:cNvPicPr/>
        </xdr:nvPicPr>
        <xdr:blipFill rotWithShape="1">
          <a:blip xmlns:r="http://schemas.openxmlformats.org/officeDocument/2006/relationships" r:embed="rId34" cstate="hqprint">
            <a:extLst>
              <a:ext uri="{28A0092B-C50C-407E-A947-70E740481C1C}">
                <a14:useLocalDpi xmlns:a14="http://schemas.microsoft.com/office/drawing/2010/main" val="0"/>
              </a:ext>
            </a:extLst>
          </a:blip>
          <a:srcRect l="5825" t="14750" r="8252" b="19625"/>
          <a:stretch/>
        </xdr:blipFill>
        <xdr:spPr bwMode="auto">
          <a:xfrm>
            <a:off x="2254956" y="7145644"/>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4</xdr:col>
      <xdr:colOff>480966</xdr:colOff>
      <xdr:row>36</xdr:row>
      <xdr:rowOff>55549</xdr:rowOff>
    </xdr:from>
    <xdr:to>
      <xdr:col>6</xdr:col>
      <xdr:colOff>258716</xdr:colOff>
      <xdr:row>42</xdr:row>
      <xdr:rowOff>28787</xdr:rowOff>
    </xdr:to>
    <xdr:grpSp>
      <xdr:nvGrpSpPr>
        <xdr:cNvPr id="170" name="Group 169">
          <a:hlinkClick xmlns:r="http://schemas.openxmlformats.org/officeDocument/2006/relationships" r:id="rId46"/>
          <a:extLst>
            <a:ext uri="{FF2B5EF4-FFF2-40B4-BE49-F238E27FC236}">
              <a16:creationId xmlns:a16="http://schemas.microsoft.com/office/drawing/2014/main" id="{C86E521F-712B-401E-B53F-7D22367221D3}"/>
            </a:ext>
          </a:extLst>
        </xdr:cNvPr>
        <xdr:cNvGrpSpPr/>
      </xdr:nvGrpSpPr>
      <xdr:grpSpPr>
        <a:xfrm>
          <a:off x="3559446" y="7233589"/>
          <a:ext cx="1271270" cy="979078"/>
          <a:chOff x="3338469" y="6857987"/>
          <a:chExt cx="1143000" cy="1020988"/>
        </a:xfrm>
      </xdr:grpSpPr>
      <xdr:sp macro="" textlink="">
        <xdr:nvSpPr>
          <xdr:cNvPr id="129" name="Text Box 2">
            <a:extLst>
              <a:ext uri="{FF2B5EF4-FFF2-40B4-BE49-F238E27FC236}">
                <a16:creationId xmlns:a16="http://schemas.microsoft.com/office/drawing/2014/main" id="{D233E34A-45AD-45EF-AC85-E9C830FDC3F8}"/>
              </a:ext>
            </a:extLst>
          </xdr:cNvPr>
          <xdr:cNvSpPr txBox="1">
            <a:spLocks noChangeArrowheads="1"/>
          </xdr:cNvSpPr>
        </xdr:nvSpPr>
        <xdr:spPr bwMode="auto">
          <a:xfrm>
            <a:off x="3338469" y="6857987"/>
            <a:ext cx="1143000" cy="25400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r>
              <a:rPr lang="en-CA" sz="1100" b="1">
                <a:effectLst/>
                <a:latin typeface="Calibri" panose="020F0502020204030204" pitchFamily="34" charset="0"/>
                <a:ea typeface="+mn-ea"/>
                <a:cs typeface="Calibri" panose="020F0502020204030204" pitchFamily="34" charset="0"/>
              </a:rPr>
              <a:t>S2-EARLY</a:t>
            </a:r>
            <a:r>
              <a:rPr lang="en-CA" sz="1100" b="1" baseline="0">
                <a:effectLst/>
                <a:latin typeface="Calibri" panose="020F0502020204030204" pitchFamily="34" charset="0"/>
                <a:ea typeface="+mn-ea"/>
                <a:cs typeface="Calibri" panose="020F0502020204030204" pitchFamily="34" charset="0"/>
              </a:rPr>
              <a:t> OUT 2</a:t>
            </a:r>
          </a:p>
          <a:p>
            <a:endParaRPr lang="en-CA">
              <a:effectLst/>
            </a:endParaRPr>
          </a:p>
        </xdr:txBody>
      </xdr:sp>
      <xdr:pic>
        <xdr:nvPicPr>
          <xdr:cNvPr id="130" name="Picture 129" descr="TIMETABLE - OAK BAY HIGH SCHOOL CHOIR">
            <a:extLst>
              <a:ext uri="{FF2B5EF4-FFF2-40B4-BE49-F238E27FC236}">
                <a16:creationId xmlns:a16="http://schemas.microsoft.com/office/drawing/2014/main" id="{540201A8-1CB9-4745-A62B-7F0C1D057395}"/>
              </a:ext>
            </a:extLst>
          </xdr:cNvPr>
          <xdr:cNvPicPr/>
        </xdr:nvPicPr>
        <xdr:blipFill rotWithShape="1">
          <a:blip xmlns:r="http://schemas.openxmlformats.org/officeDocument/2006/relationships" r:embed="rId34" cstate="hqprint">
            <a:extLst>
              <a:ext uri="{28A0092B-C50C-407E-A947-70E740481C1C}">
                <a14:useLocalDpi xmlns:a14="http://schemas.microsoft.com/office/drawing/2010/main" val="0"/>
              </a:ext>
            </a:extLst>
          </a:blip>
          <a:srcRect l="5825" t="14750" r="8252" b="19625"/>
          <a:stretch/>
        </xdr:blipFill>
        <xdr:spPr bwMode="auto">
          <a:xfrm>
            <a:off x="3451914" y="7144055"/>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437A1786-53D0-4B30-854B-5FB43BA7FF64}"/>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239D9277-7E7A-4D54-B41E-3D2091BD0CC8}"/>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4" name="TextBox 3">
          <a:extLst>
            <a:ext uri="{FF2B5EF4-FFF2-40B4-BE49-F238E27FC236}">
              <a16:creationId xmlns:a16="http://schemas.microsoft.com/office/drawing/2014/main" id="{3305F5CB-8846-4701-AC63-0F96C43510C9}"/>
            </a:ext>
          </a:extLst>
        </xdr:cNvPr>
        <xdr:cNvSpPr txBox="1"/>
      </xdr:nvSpPr>
      <xdr:spPr>
        <a:xfrm>
          <a:off x="8591550" y="13338175"/>
          <a:ext cx="364490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114301</xdr:rowOff>
    </xdr:to>
    <xdr:sp macro="" textlink="">
      <xdr:nvSpPr>
        <xdr:cNvPr id="5" name="TextBox 4">
          <a:extLst>
            <a:ext uri="{FF2B5EF4-FFF2-40B4-BE49-F238E27FC236}">
              <a16:creationId xmlns:a16="http://schemas.microsoft.com/office/drawing/2014/main" id="{AE96275D-4380-49EA-89BE-01E2B309F3ED}"/>
            </a:ext>
          </a:extLst>
        </xdr:cNvPr>
        <xdr:cNvSpPr txBox="1"/>
      </xdr:nvSpPr>
      <xdr:spPr>
        <a:xfrm>
          <a:off x="8591550" y="2095500"/>
          <a:ext cx="481965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6" name="TextBox 5">
          <a:extLst>
            <a:ext uri="{FF2B5EF4-FFF2-40B4-BE49-F238E27FC236}">
              <a16:creationId xmlns:a16="http://schemas.microsoft.com/office/drawing/2014/main" id="{E8B4CA92-9493-4D45-A809-A333DAF552F1}"/>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5A3B8F4B-9986-4CF4-9BF1-0BBBB79194E1}"/>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35719</xdr:rowOff>
    </xdr:from>
    <xdr:to>
      <xdr:col>7</xdr:col>
      <xdr:colOff>347120</xdr:colOff>
      <xdr:row>0</xdr:row>
      <xdr:rowOff>759618</xdr:rowOff>
    </xdr:to>
    <xdr:pic>
      <xdr:nvPicPr>
        <xdr:cNvPr id="8" name="Picture 7">
          <a:hlinkClick xmlns:r="http://schemas.openxmlformats.org/officeDocument/2006/relationships" r:id="rId1"/>
          <a:extLst>
            <a:ext uri="{FF2B5EF4-FFF2-40B4-BE49-F238E27FC236}">
              <a16:creationId xmlns:a16="http://schemas.microsoft.com/office/drawing/2014/main" id="{0DAF428C-A8EC-4D61-A1FE-F5642EEFA8A5}"/>
            </a:ext>
          </a:extLst>
        </xdr:cNvPr>
        <xdr:cNvPicPr>
          <a:picLocks noChangeAspect="1"/>
        </xdr:cNvPicPr>
      </xdr:nvPicPr>
      <xdr:blipFill>
        <a:blip xmlns:r="http://schemas.openxmlformats.org/officeDocument/2006/relationships" r:embed="rId2"/>
        <a:stretch>
          <a:fillRect/>
        </a:stretch>
      </xdr:blipFill>
      <xdr:spPr>
        <a:xfrm>
          <a:off x="7362825" y="35719"/>
          <a:ext cx="651920" cy="723899"/>
        </a:xfrm>
        <a:prstGeom prst="rect">
          <a:avLst/>
        </a:prstGeom>
      </xdr:spPr>
    </xdr:pic>
    <xdr:clientData fPrintsWithSheet="0"/>
  </xdr:twoCellAnchor>
  <xdr:twoCellAnchor editAs="oneCell">
    <xdr:from>
      <xdr:col>15</xdr:col>
      <xdr:colOff>0</xdr:colOff>
      <xdr:row>0</xdr:row>
      <xdr:rowOff>0</xdr:rowOff>
    </xdr:from>
    <xdr:to>
      <xdr:col>15</xdr:col>
      <xdr:colOff>304800</xdr:colOff>
      <xdr:row>0</xdr:row>
      <xdr:rowOff>304800</xdr:rowOff>
    </xdr:to>
    <xdr:sp macro="" textlink="">
      <xdr:nvSpPr>
        <xdr:cNvPr id="96267" name="AutoShape 11" descr="2018 annual report">
          <a:extLst>
            <a:ext uri="{FF2B5EF4-FFF2-40B4-BE49-F238E27FC236}">
              <a16:creationId xmlns:a16="http://schemas.microsoft.com/office/drawing/2014/main" id="{A721E8FA-DE00-43AD-B613-5824D1B47766}"/>
            </a:ext>
          </a:extLst>
        </xdr:cNvPr>
        <xdr:cNvSpPr>
          <a:spLocks noChangeAspect="1" noChangeArrowheads="1"/>
        </xdr:cNvSpPr>
      </xdr:nvSpPr>
      <xdr:spPr bwMode="auto">
        <a:xfrm>
          <a:off x="139731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8</xdr:col>
      <xdr:colOff>214312</xdr:colOff>
      <xdr:row>0</xdr:row>
      <xdr:rowOff>130970</xdr:rowOff>
    </xdr:from>
    <xdr:to>
      <xdr:col>9</xdr:col>
      <xdr:colOff>119062</xdr:colOff>
      <xdr:row>1</xdr:row>
      <xdr:rowOff>464344</xdr:rowOff>
    </xdr:to>
    <xdr:grpSp>
      <xdr:nvGrpSpPr>
        <xdr:cNvPr id="11" name="Group 10">
          <a:hlinkClick xmlns:r="http://schemas.openxmlformats.org/officeDocument/2006/relationships" r:id="rId3"/>
          <a:extLst>
            <a:ext uri="{FF2B5EF4-FFF2-40B4-BE49-F238E27FC236}">
              <a16:creationId xmlns:a16="http://schemas.microsoft.com/office/drawing/2014/main" id="{1B8FFF26-73EA-4732-952F-713D70DFEAC8}"/>
            </a:ext>
          </a:extLst>
        </xdr:cNvPr>
        <xdr:cNvGrpSpPr/>
      </xdr:nvGrpSpPr>
      <xdr:grpSpPr>
        <a:xfrm>
          <a:off x="9663112" y="130970"/>
          <a:ext cx="1085850" cy="1114424"/>
          <a:chOff x="9001125" y="488157"/>
          <a:chExt cx="976312" cy="1119187"/>
        </a:xfrm>
      </xdr:grpSpPr>
      <xdr:pic>
        <xdr:nvPicPr>
          <xdr:cNvPr id="9" name="Picture 8">
            <a:extLst>
              <a:ext uri="{FF2B5EF4-FFF2-40B4-BE49-F238E27FC236}">
                <a16:creationId xmlns:a16="http://schemas.microsoft.com/office/drawing/2014/main" id="{1EED3B88-4350-4131-94C4-D765166F8505}"/>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0" name="TextBox 9">
            <a:extLst>
              <a:ext uri="{FF2B5EF4-FFF2-40B4-BE49-F238E27FC236}">
                <a16:creationId xmlns:a16="http://schemas.microsoft.com/office/drawing/2014/main" id="{2DC60EC1-A3E1-442B-AC2F-D1A39529DC49}"/>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2" name="TextBox 11">
            <a:extLst>
              <a:ext uri="{FF2B5EF4-FFF2-40B4-BE49-F238E27FC236}">
                <a16:creationId xmlns:a16="http://schemas.microsoft.com/office/drawing/2014/main" id="{4E6DACBB-706B-439D-AE2A-AE6F57838813}"/>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AFD28491-4F24-4572-B93B-577CEBFD9939}"/>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8ACB6C9C-DB5B-4F88-B464-9D71388935DF}"/>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4" name="TextBox 3">
          <a:extLst>
            <a:ext uri="{FF2B5EF4-FFF2-40B4-BE49-F238E27FC236}">
              <a16:creationId xmlns:a16="http://schemas.microsoft.com/office/drawing/2014/main" id="{6B67E43D-AEED-4644-8DB9-768F6FF9890B}"/>
            </a:ext>
          </a:extLst>
        </xdr:cNvPr>
        <xdr:cNvSpPr txBox="1"/>
      </xdr:nvSpPr>
      <xdr:spPr>
        <a:xfrm>
          <a:off x="8591550" y="13338175"/>
          <a:ext cx="364490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114301</xdr:rowOff>
    </xdr:to>
    <xdr:sp macro="" textlink="">
      <xdr:nvSpPr>
        <xdr:cNvPr id="5" name="TextBox 4">
          <a:extLst>
            <a:ext uri="{FF2B5EF4-FFF2-40B4-BE49-F238E27FC236}">
              <a16:creationId xmlns:a16="http://schemas.microsoft.com/office/drawing/2014/main" id="{669F8F2C-21AE-4444-9E07-0D0500D9E1E1}"/>
            </a:ext>
          </a:extLst>
        </xdr:cNvPr>
        <xdr:cNvSpPr txBox="1"/>
      </xdr:nvSpPr>
      <xdr:spPr>
        <a:xfrm>
          <a:off x="8591550" y="2095500"/>
          <a:ext cx="481965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6" name="TextBox 5">
          <a:extLst>
            <a:ext uri="{FF2B5EF4-FFF2-40B4-BE49-F238E27FC236}">
              <a16:creationId xmlns:a16="http://schemas.microsoft.com/office/drawing/2014/main" id="{26EC02C8-DC25-4944-B20E-CE9C9F1E7D18}"/>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F0875B70-825B-4711-92C5-E1FA97BDED96}"/>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35719</xdr:rowOff>
    </xdr:from>
    <xdr:to>
      <xdr:col>7</xdr:col>
      <xdr:colOff>347120</xdr:colOff>
      <xdr:row>0</xdr:row>
      <xdr:rowOff>759618</xdr:rowOff>
    </xdr:to>
    <xdr:pic>
      <xdr:nvPicPr>
        <xdr:cNvPr id="8" name="Picture 7">
          <a:hlinkClick xmlns:r="http://schemas.openxmlformats.org/officeDocument/2006/relationships" r:id="rId1"/>
          <a:extLst>
            <a:ext uri="{FF2B5EF4-FFF2-40B4-BE49-F238E27FC236}">
              <a16:creationId xmlns:a16="http://schemas.microsoft.com/office/drawing/2014/main" id="{18137476-D044-428E-A25C-BC928CA72BA7}"/>
            </a:ext>
          </a:extLst>
        </xdr:cNvPr>
        <xdr:cNvPicPr>
          <a:picLocks noChangeAspect="1"/>
        </xdr:cNvPicPr>
      </xdr:nvPicPr>
      <xdr:blipFill>
        <a:blip xmlns:r="http://schemas.openxmlformats.org/officeDocument/2006/relationships" r:embed="rId2"/>
        <a:stretch>
          <a:fillRect/>
        </a:stretch>
      </xdr:blipFill>
      <xdr:spPr>
        <a:xfrm>
          <a:off x="7362825" y="35719"/>
          <a:ext cx="651920"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9" name="Group 8">
          <a:hlinkClick xmlns:r="http://schemas.openxmlformats.org/officeDocument/2006/relationships" r:id="rId3"/>
          <a:extLst>
            <a:ext uri="{FF2B5EF4-FFF2-40B4-BE49-F238E27FC236}">
              <a16:creationId xmlns:a16="http://schemas.microsoft.com/office/drawing/2014/main" id="{C531034E-2AB3-40D5-A5FD-066E41C27575}"/>
            </a:ext>
          </a:extLst>
        </xdr:cNvPr>
        <xdr:cNvGrpSpPr/>
      </xdr:nvGrpSpPr>
      <xdr:grpSpPr>
        <a:xfrm>
          <a:off x="9448800" y="0"/>
          <a:ext cx="976312" cy="1114424"/>
          <a:chOff x="9001125" y="488157"/>
          <a:chExt cx="976312" cy="1119187"/>
        </a:xfrm>
      </xdr:grpSpPr>
      <xdr:pic>
        <xdr:nvPicPr>
          <xdr:cNvPr id="10" name="Picture 9">
            <a:extLst>
              <a:ext uri="{FF2B5EF4-FFF2-40B4-BE49-F238E27FC236}">
                <a16:creationId xmlns:a16="http://schemas.microsoft.com/office/drawing/2014/main" id="{0D206D1A-97F7-44C9-96A4-2E4CD2B7F1F5}"/>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1" name="TextBox 10">
            <a:extLst>
              <a:ext uri="{FF2B5EF4-FFF2-40B4-BE49-F238E27FC236}">
                <a16:creationId xmlns:a16="http://schemas.microsoft.com/office/drawing/2014/main" id="{B4CEBA7F-828B-40B7-AAA9-CAD34FF171B1}"/>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2" name="TextBox 11">
            <a:extLst>
              <a:ext uri="{FF2B5EF4-FFF2-40B4-BE49-F238E27FC236}">
                <a16:creationId xmlns:a16="http://schemas.microsoft.com/office/drawing/2014/main" id="{420D3733-D492-43B8-8D3B-152F75CC50AC}"/>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22ADA7B4-FD22-49EC-BF37-3A4B4E9A0001}"/>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EB873E3C-0A51-4EF0-8A82-5A3970AF740F}"/>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4" name="TextBox 3">
          <a:extLst>
            <a:ext uri="{FF2B5EF4-FFF2-40B4-BE49-F238E27FC236}">
              <a16:creationId xmlns:a16="http://schemas.microsoft.com/office/drawing/2014/main" id="{9234B775-F526-4554-ABF9-79DD83AB09EF}"/>
            </a:ext>
          </a:extLst>
        </xdr:cNvPr>
        <xdr:cNvSpPr txBox="1"/>
      </xdr:nvSpPr>
      <xdr:spPr>
        <a:xfrm>
          <a:off x="8591550" y="13338175"/>
          <a:ext cx="364490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114301</xdr:rowOff>
    </xdr:to>
    <xdr:sp macro="" textlink="">
      <xdr:nvSpPr>
        <xdr:cNvPr id="5" name="TextBox 4">
          <a:extLst>
            <a:ext uri="{FF2B5EF4-FFF2-40B4-BE49-F238E27FC236}">
              <a16:creationId xmlns:a16="http://schemas.microsoft.com/office/drawing/2014/main" id="{47D6EEBD-0E3C-42D2-BDB4-A3846EE60B1F}"/>
            </a:ext>
          </a:extLst>
        </xdr:cNvPr>
        <xdr:cNvSpPr txBox="1"/>
      </xdr:nvSpPr>
      <xdr:spPr>
        <a:xfrm>
          <a:off x="8591550" y="2095500"/>
          <a:ext cx="481965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6" name="TextBox 5">
          <a:extLst>
            <a:ext uri="{FF2B5EF4-FFF2-40B4-BE49-F238E27FC236}">
              <a16:creationId xmlns:a16="http://schemas.microsoft.com/office/drawing/2014/main" id="{ECE4796B-EE71-4B5C-807B-3BC50902CD0A}"/>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F3AE34E4-B86F-4786-A533-D7BD72DBF61D}"/>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35719</xdr:rowOff>
    </xdr:from>
    <xdr:to>
      <xdr:col>7</xdr:col>
      <xdr:colOff>347120</xdr:colOff>
      <xdr:row>0</xdr:row>
      <xdr:rowOff>759618</xdr:rowOff>
    </xdr:to>
    <xdr:pic>
      <xdr:nvPicPr>
        <xdr:cNvPr id="8" name="Picture 7">
          <a:hlinkClick xmlns:r="http://schemas.openxmlformats.org/officeDocument/2006/relationships" r:id="rId1"/>
          <a:extLst>
            <a:ext uri="{FF2B5EF4-FFF2-40B4-BE49-F238E27FC236}">
              <a16:creationId xmlns:a16="http://schemas.microsoft.com/office/drawing/2014/main" id="{9F5FFAA5-9455-4D26-AFED-FE2EFF43BB3E}"/>
            </a:ext>
          </a:extLst>
        </xdr:cNvPr>
        <xdr:cNvPicPr>
          <a:picLocks noChangeAspect="1"/>
        </xdr:cNvPicPr>
      </xdr:nvPicPr>
      <xdr:blipFill>
        <a:blip xmlns:r="http://schemas.openxmlformats.org/officeDocument/2006/relationships" r:embed="rId2"/>
        <a:stretch>
          <a:fillRect/>
        </a:stretch>
      </xdr:blipFill>
      <xdr:spPr>
        <a:xfrm>
          <a:off x="7362825" y="35719"/>
          <a:ext cx="651920"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9" name="Group 8">
          <a:hlinkClick xmlns:r="http://schemas.openxmlformats.org/officeDocument/2006/relationships" r:id="rId3"/>
          <a:extLst>
            <a:ext uri="{FF2B5EF4-FFF2-40B4-BE49-F238E27FC236}">
              <a16:creationId xmlns:a16="http://schemas.microsoft.com/office/drawing/2014/main" id="{A1BEA97D-DCC2-496B-9739-27AE661E7697}"/>
            </a:ext>
          </a:extLst>
        </xdr:cNvPr>
        <xdr:cNvGrpSpPr/>
      </xdr:nvGrpSpPr>
      <xdr:grpSpPr>
        <a:xfrm>
          <a:off x="9448800" y="0"/>
          <a:ext cx="976312" cy="1114424"/>
          <a:chOff x="9001125" y="488157"/>
          <a:chExt cx="976312" cy="1119187"/>
        </a:xfrm>
      </xdr:grpSpPr>
      <xdr:pic>
        <xdr:nvPicPr>
          <xdr:cNvPr id="10" name="Picture 9">
            <a:extLst>
              <a:ext uri="{FF2B5EF4-FFF2-40B4-BE49-F238E27FC236}">
                <a16:creationId xmlns:a16="http://schemas.microsoft.com/office/drawing/2014/main" id="{FB400295-9429-4873-9092-06465AFC5AE5}"/>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1" name="TextBox 10">
            <a:extLst>
              <a:ext uri="{FF2B5EF4-FFF2-40B4-BE49-F238E27FC236}">
                <a16:creationId xmlns:a16="http://schemas.microsoft.com/office/drawing/2014/main" id="{D30B4E8A-3D43-4546-9977-7CDBCB8D9FFC}"/>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2" name="TextBox 11">
            <a:extLst>
              <a:ext uri="{FF2B5EF4-FFF2-40B4-BE49-F238E27FC236}">
                <a16:creationId xmlns:a16="http://schemas.microsoft.com/office/drawing/2014/main" id="{5F6A9D01-8BCD-4F9E-9BFF-C0D1C863C30A}"/>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C42F4801-7EE9-495F-9520-9BEB551EA761}"/>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33924E44-F540-4842-8993-569C4260801B}"/>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4" name="TextBox 3">
          <a:extLst>
            <a:ext uri="{FF2B5EF4-FFF2-40B4-BE49-F238E27FC236}">
              <a16:creationId xmlns:a16="http://schemas.microsoft.com/office/drawing/2014/main" id="{84A5120C-A240-48C6-8E09-87D48466F83B}"/>
            </a:ext>
          </a:extLst>
        </xdr:cNvPr>
        <xdr:cNvSpPr txBox="1"/>
      </xdr:nvSpPr>
      <xdr:spPr>
        <a:xfrm>
          <a:off x="8591550" y="13338175"/>
          <a:ext cx="364490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114301</xdr:rowOff>
    </xdr:to>
    <xdr:sp macro="" textlink="">
      <xdr:nvSpPr>
        <xdr:cNvPr id="5" name="TextBox 4">
          <a:extLst>
            <a:ext uri="{FF2B5EF4-FFF2-40B4-BE49-F238E27FC236}">
              <a16:creationId xmlns:a16="http://schemas.microsoft.com/office/drawing/2014/main" id="{4F952F43-ED3C-4AD6-86AA-7AAF3DA9CF03}"/>
            </a:ext>
          </a:extLst>
        </xdr:cNvPr>
        <xdr:cNvSpPr txBox="1"/>
      </xdr:nvSpPr>
      <xdr:spPr>
        <a:xfrm>
          <a:off x="8591550" y="2095500"/>
          <a:ext cx="481965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6" name="TextBox 5">
          <a:extLst>
            <a:ext uri="{FF2B5EF4-FFF2-40B4-BE49-F238E27FC236}">
              <a16:creationId xmlns:a16="http://schemas.microsoft.com/office/drawing/2014/main" id="{850FFD42-D19B-495E-AA65-1ED291DD48D3}"/>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3BC64691-5F83-4BC7-992E-A5E63803DE31}"/>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35719</xdr:rowOff>
    </xdr:from>
    <xdr:to>
      <xdr:col>7</xdr:col>
      <xdr:colOff>347120</xdr:colOff>
      <xdr:row>0</xdr:row>
      <xdr:rowOff>759618</xdr:rowOff>
    </xdr:to>
    <xdr:pic>
      <xdr:nvPicPr>
        <xdr:cNvPr id="8" name="Picture 7">
          <a:hlinkClick xmlns:r="http://schemas.openxmlformats.org/officeDocument/2006/relationships" r:id="rId1"/>
          <a:extLst>
            <a:ext uri="{FF2B5EF4-FFF2-40B4-BE49-F238E27FC236}">
              <a16:creationId xmlns:a16="http://schemas.microsoft.com/office/drawing/2014/main" id="{1F979AF9-2C91-480C-9577-3D9CA01E69C0}"/>
            </a:ext>
          </a:extLst>
        </xdr:cNvPr>
        <xdr:cNvPicPr>
          <a:picLocks noChangeAspect="1"/>
        </xdr:cNvPicPr>
      </xdr:nvPicPr>
      <xdr:blipFill>
        <a:blip xmlns:r="http://schemas.openxmlformats.org/officeDocument/2006/relationships" r:embed="rId2"/>
        <a:stretch>
          <a:fillRect/>
        </a:stretch>
      </xdr:blipFill>
      <xdr:spPr>
        <a:xfrm>
          <a:off x="7362825" y="35719"/>
          <a:ext cx="651920"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9" name="Group 8">
          <a:hlinkClick xmlns:r="http://schemas.openxmlformats.org/officeDocument/2006/relationships" r:id="rId3"/>
          <a:extLst>
            <a:ext uri="{FF2B5EF4-FFF2-40B4-BE49-F238E27FC236}">
              <a16:creationId xmlns:a16="http://schemas.microsoft.com/office/drawing/2014/main" id="{69A0A8C1-A4DD-471A-92AC-C747C810B96B}"/>
            </a:ext>
          </a:extLst>
        </xdr:cNvPr>
        <xdr:cNvGrpSpPr/>
      </xdr:nvGrpSpPr>
      <xdr:grpSpPr>
        <a:xfrm>
          <a:off x="9448800" y="0"/>
          <a:ext cx="976312" cy="1114424"/>
          <a:chOff x="9001125" y="488157"/>
          <a:chExt cx="976312" cy="1119187"/>
        </a:xfrm>
      </xdr:grpSpPr>
      <xdr:pic>
        <xdr:nvPicPr>
          <xdr:cNvPr id="10" name="Picture 9">
            <a:extLst>
              <a:ext uri="{FF2B5EF4-FFF2-40B4-BE49-F238E27FC236}">
                <a16:creationId xmlns:a16="http://schemas.microsoft.com/office/drawing/2014/main" id="{3F01D3BD-64D3-43A6-99FD-B0F3C28ABBC6}"/>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1" name="TextBox 10">
            <a:extLst>
              <a:ext uri="{FF2B5EF4-FFF2-40B4-BE49-F238E27FC236}">
                <a16:creationId xmlns:a16="http://schemas.microsoft.com/office/drawing/2014/main" id="{648832F2-CDD8-40A6-9F47-15B7FC072B0A}"/>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2" name="TextBox 11">
            <a:extLst>
              <a:ext uri="{FF2B5EF4-FFF2-40B4-BE49-F238E27FC236}">
                <a16:creationId xmlns:a16="http://schemas.microsoft.com/office/drawing/2014/main" id="{6BE36807-4497-4F15-A576-EADA9CC3F346}"/>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5784850" y="514350"/>
          <a:ext cx="876300" cy="33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5784850" y="514350"/>
          <a:ext cx="876300" cy="33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79121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114301</xdr:rowOff>
    </xdr:to>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9201150" y="20955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7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511969</xdr:colOff>
      <xdr:row>0</xdr:row>
      <xdr:rowOff>47625</xdr:rowOff>
    </xdr:from>
    <xdr:to>
      <xdr:col>7</xdr:col>
      <xdr:colOff>335214</xdr:colOff>
      <xdr:row>0</xdr:row>
      <xdr:rowOff>771524</xdr:rowOff>
    </xdr:to>
    <xdr:pic>
      <xdr:nvPicPr>
        <xdr:cNvPr id="9" name="Picture 8">
          <a:hlinkClick xmlns:r="http://schemas.openxmlformats.org/officeDocument/2006/relationships" r:id="rId1"/>
          <a:extLst>
            <a:ext uri="{FF2B5EF4-FFF2-40B4-BE49-F238E27FC236}">
              <a16:creationId xmlns:a16="http://schemas.microsoft.com/office/drawing/2014/main" id="{16844E9A-8422-4238-9D8F-75058D956BB7}"/>
            </a:ext>
          </a:extLst>
        </xdr:cNvPr>
        <xdr:cNvPicPr>
          <a:picLocks noChangeAspect="1"/>
        </xdr:cNvPicPr>
      </xdr:nvPicPr>
      <xdr:blipFill>
        <a:blip xmlns:r="http://schemas.openxmlformats.org/officeDocument/2006/relationships" r:embed="rId2"/>
        <a:stretch>
          <a:fillRect/>
        </a:stretch>
      </xdr:blipFill>
      <xdr:spPr>
        <a:xfrm>
          <a:off x="7358063" y="47625"/>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0" name="Group 9">
          <a:hlinkClick xmlns:r="http://schemas.openxmlformats.org/officeDocument/2006/relationships" r:id="rId3"/>
          <a:extLst>
            <a:ext uri="{FF2B5EF4-FFF2-40B4-BE49-F238E27FC236}">
              <a16:creationId xmlns:a16="http://schemas.microsoft.com/office/drawing/2014/main" id="{8D6FD644-B7E8-4041-B2A8-B2BE1E5A3A7C}"/>
            </a:ext>
          </a:extLst>
        </xdr:cNvPr>
        <xdr:cNvGrpSpPr/>
      </xdr:nvGrpSpPr>
      <xdr:grpSpPr>
        <a:xfrm>
          <a:off x="9448800" y="0"/>
          <a:ext cx="976312" cy="1114424"/>
          <a:chOff x="9001125" y="488157"/>
          <a:chExt cx="976312" cy="1119187"/>
        </a:xfrm>
      </xdr:grpSpPr>
      <xdr:pic>
        <xdr:nvPicPr>
          <xdr:cNvPr id="11" name="Picture 10">
            <a:extLst>
              <a:ext uri="{FF2B5EF4-FFF2-40B4-BE49-F238E27FC236}">
                <a16:creationId xmlns:a16="http://schemas.microsoft.com/office/drawing/2014/main" id="{EE9C1028-5EBD-48F0-B5A3-C7C5D651AE2D}"/>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2" name="TextBox 11">
            <a:extLst>
              <a:ext uri="{FF2B5EF4-FFF2-40B4-BE49-F238E27FC236}">
                <a16:creationId xmlns:a16="http://schemas.microsoft.com/office/drawing/2014/main" id="{98B0B758-9637-4330-B883-6EC3EFF07E2D}"/>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3" name="TextBox 12">
            <a:extLst>
              <a:ext uri="{FF2B5EF4-FFF2-40B4-BE49-F238E27FC236}">
                <a16:creationId xmlns:a16="http://schemas.microsoft.com/office/drawing/2014/main" id="{DA394E20-C31E-48D0-BC42-73FEA1289AF7}"/>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5784850" y="514350"/>
          <a:ext cx="876300" cy="33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5784850" y="514350"/>
          <a:ext cx="876300" cy="33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0800-000005000000}"/>
            </a:ext>
          </a:extLst>
        </xdr:cNvPr>
        <xdr:cNvSpPr txBox="1"/>
      </xdr:nvSpPr>
      <xdr:spPr>
        <a:xfrm>
          <a:off x="79121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114301</xdr:rowOff>
    </xdr:to>
    <xdr:sp macro="" textlink="">
      <xdr:nvSpPr>
        <xdr:cNvPr id="6" name="TextBox 5">
          <a:extLst>
            <a:ext uri="{FF2B5EF4-FFF2-40B4-BE49-F238E27FC236}">
              <a16:creationId xmlns:a16="http://schemas.microsoft.com/office/drawing/2014/main" id="{00000000-0008-0000-0800-000006000000}"/>
            </a:ext>
          </a:extLst>
        </xdr:cNvPr>
        <xdr:cNvSpPr txBox="1"/>
      </xdr:nvSpPr>
      <xdr:spPr>
        <a:xfrm>
          <a:off x="9201150" y="20955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8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35719</xdr:rowOff>
    </xdr:from>
    <xdr:to>
      <xdr:col>7</xdr:col>
      <xdr:colOff>347120</xdr:colOff>
      <xdr:row>0</xdr:row>
      <xdr:rowOff>759618</xdr:rowOff>
    </xdr:to>
    <xdr:pic>
      <xdr:nvPicPr>
        <xdr:cNvPr id="9" name="Picture 8">
          <a:hlinkClick xmlns:r="http://schemas.openxmlformats.org/officeDocument/2006/relationships" r:id="rId1"/>
          <a:extLst>
            <a:ext uri="{FF2B5EF4-FFF2-40B4-BE49-F238E27FC236}">
              <a16:creationId xmlns:a16="http://schemas.microsoft.com/office/drawing/2014/main" id="{5C9C4DA5-11FE-412B-82EE-511855626A62}"/>
            </a:ext>
          </a:extLst>
        </xdr:cNvPr>
        <xdr:cNvPicPr>
          <a:picLocks noChangeAspect="1"/>
        </xdr:cNvPicPr>
      </xdr:nvPicPr>
      <xdr:blipFill>
        <a:blip xmlns:r="http://schemas.openxmlformats.org/officeDocument/2006/relationships" r:embed="rId2"/>
        <a:stretch>
          <a:fillRect/>
        </a:stretch>
      </xdr:blipFill>
      <xdr:spPr>
        <a:xfrm>
          <a:off x="7369969" y="35719"/>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0" name="Group 9">
          <a:hlinkClick xmlns:r="http://schemas.openxmlformats.org/officeDocument/2006/relationships" r:id="rId3"/>
          <a:extLst>
            <a:ext uri="{FF2B5EF4-FFF2-40B4-BE49-F238E27FC236}">
              <a16:creationId xmlns:a16="http://schemas.microsoft.com/office/drawing/2014/main" id="{2CF9BFF0-9629-4616-B5FC-E56AA7F6654B}"/>
            </a:ext>
          </a:extLst>
        </xdr:cNvPr>
        <xdr:cNvGrpSpPr/>
      </xdr:nvGrpSpPr>
      <xdr:grpSpPr>
        <a:xfrm>
          <a:off x="9448800" y="0"/>
          <a:ext cx="976312" cy="1114424"/>
          <a:chOff x="9001125" y="488157"/>
          <a:chExt cx="976312" cy="1119187"/>
        </a:xfrm>
      </xdr:grpSpPr>
      <xdr:pic>
        <xdr:nvPicPr>
          <xdr:cNvPr id="11" name="Picture 10">
            <a:extLst>
              <a:ext uri="{FF2B5EF4-FFF2-40B4-BE49-F238E27FC236}">
                <a16:creationId xmlns:a16="http://schemas.microsoft.com/office/drawing/2014/main" id="{7227BD9C-94E8-446D-9A26-1ECABA68CEFB}"/>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2" name="TextBox 11">
            <a:extLst>
              <a:ext uri="{FF2B5EF4-FFF2-40B4-BE49-F238E27FC236}">
                <a16:creationId xmlns:a16="http://schemas.microsoft.com/office/drawing/2014/main" id="{272B1B8F-9B6F-4916-8F26-F9E2DD0C6034}"/>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3" name="TextBox 12">
            <a:extLst>
              <a:ext uri="{FF2B5EF4-FFF2-40B4-BE49-F238E27FC236}">
                <a16:creationId xmlns:a16="http://schemas.microsoft.com/office/drawing/2014/main" id="{D11DCF58-B700-4D5B-9F10-55AC1735A93E}"/>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88900</xdr:colOff>
      <xdr:row>35</xdr:row>
      <xdr:rowOff>419100</xdr:rowOff>
    </xdr:from>
    <xdr:to>
      <xdr:col>12</xdr:col>
      <xdr:colOff>228600</xdr:colOff>
      <xdr:row>38</xdr:row>
      <xdr:rowOff>190500</xdr:rowOff>
    </xdr:to>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8223250" y="13582650"/>
          <a:ext cx="3625850" cy="12192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13</xdr:col>
      <xdr:colOff>638175</xdr:colOff>
      <xdr:row>22</xdr:row>
      <xdr:rowOff>133351</xdr:rowOff>
    </xdr:to>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9324975" y="2181225"/>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6" name="TextBox 5">
          <a:extLst>
            <a:ext uri="{FF2B5EF4-FFF2-40B4-BE49-F238E27FC236}">
              <a16:creationId xmlns:a16="http://schemas.microsoft.com/office/drawing/2014/main" id="{00000000-0008-0000-0900-000006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535781</xdr:colOff>
      <xdr:row>0</xdr:row>
      <xdr:rowOff>71437</xdr:rowOff>
    </xdr:from>
    <xdr:to>
      <xdr:col>7</xdr:col>
      <xdr:colOff>359026</xdr:colOff>
      <xdr:row>0</xdr:row>
      <xdr:rowOff>795336</xdr:rowOff>
    </xdr:to>
    <xdr:pic>
      <xdr:nvPicPr>
        <xdr:cNvPr id="8" name="Picture 7">
          <a:hlinkClick xmlns:r="http://schemas.openxmlformats.org/officeDocument/2006/relationships" r:id="rId1"/>
          <a:extLst>
            <a:ext uri="{FF2B5EF4-FFF2-40B4-BE49-F238E27FC236}">
              <a16:creationId xmlns:a16="http://schemas.microsoft.com/office/drawing/2014/main" id="{E40D84B9-8078-4C4C-A5A1-2C3B5DB06A2F}"/>
            </a:ext>
          </a:extLst>
        </xdr:cNvPr>
        <xdr:cNvPicPr>
          <a:picLocks noChangeAspect="1"/>
        </xdr:cNvPicPr>
      </xdr:nvPicPr>
      <xdr:blipFill>
        <a:blip xmlns:r="http://schemas.openxmlformats.org/officeDocument/2006/relationships" r:embed="rId2"/>
        <a:stretch>
          <a:fillRect/>
        </a:stretch>
      </xdr:blipFill>
      <xdr:spPr>
        <a:xfrm>
          <a:off x="7512844" y="71437"/>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238124</xdr:rowOff>
    </xdr:to>
    <xdr:grpSp>
      <xdr:nvGrpSpPr>
        <xdr:cNvPr id="9" name="Group 8">
          <a:hlinkClick xmlns:r="http://schemas.openxmlformats.org/officeDocument/2006/relationships" r:id="rId3"/>
          <a:extLst>
            <a:ext uri="{FF2B5EF4-FFF2-40B4-BE49-F238E27FC236}">
              <a16:creationId xmlns:a16="http://schemas.microsoft.com/office/drawing/2014/main" id="{91445216-4DDA-4570-A309-7D799C81816E}"/>
            </a:ext>
          </a:extLst>
        </xdr:cNvPr>
        <xdr:cNvGrpSpPr/>
      </xdr:nvGrpSpPr>
      <xdr:grpSpPr>
        <a:xfrm>
          <a:off x="9582150" y="0"/>
          <a:ext cx="976312" cy="1114424"/>
          <a:chOff x="9001125" y="488157"/>
          <a:chExt cx="976312" cy="1119187"/>
        </a:xfrm>
      </xdr:grpSpPr>
      <xdr:pic>
        <xdr:nvPicPr>
          <xdr:cNvPr id="10" name="Picture 9">
            <a:extLst>
              <a:ext uri="{FF2B5EF4-FFF2-40B4-BE49-F238E27FC236}">
                <a16:creationId xmlns:a16="http://schemas.microsoft.com/office/drawing/2014/main" id="{BE1D7FD1-DC07-4677-AC4D-986577806C27}"/>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1" name="TextBox 10">
            <a:extLst>
              <a:ext uri="{FF2B5EF4-FFF2-40B4-BE49-F238E27FC236}">
                <a16:creationId xmlns:a16="http://schemas.microsoft.com/office/drawing/2014/main" id="{469F8D7A-A719-4722-8538-A027582262DA}"/>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2" name="TextBox 11">
            <a:extLst>
              <a:ext uri="{FF2B5EF4-FFF2-40B4-BE49-F238E27FC236}">
                <a16:creationId xmlns:a16="http://schemas.microsoft.com/office/drawing/2014/main" id="{EBB124B8-01E5-48AE-97E5-8104515B0E3A}"/>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355600</xdr:rowOff>
    </xdr:from>
    <xdr:to>
      <xdr:col>12</xdr:col>
      <xdr:colOff>292100</xdr:colOff>
      <xdr:row>38</xdr:row>
      <xdr:rowOff>139700</xdr:rowOff>
    </xdr:to>
    <xdr:sp macro="" textlink="">
      <xdr:nvSpPr>
        <xdr:cNvPr id="5" name="TextBox 4">
          <a:extLst>
            <a:ext uri="{FF2B5EF4-FFF2-40B4-BE49-F238E27FC236}">
              <a16:creationId xmlns:a16="http://schemas.microsoft.com/office/drawing/2014/main" id="{00000000-0008-0000-0A00-000005000000}"/>
            </a:ext>
          </a:extLst>
        </xdr:cNvPr>
        <xdr:cNvSpPr txBox="1"/>
      </xdr:nvSpPr>
      <xdr:spPr>
        <a:xfrm>
          <a:off x="7953375" y="13338175"/>
          <a:ext cx="3625850" cy="12223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133351</xdr:rowOff>
    </xdr:to>
    <xdr:sp macro="" textlink="">
      <xdr:nvSpPr>
        <xdr:cNvPr id="6" name="TextBox 5">
          <a:extLst>
            <a:ext uri="{FF2B5EF4-FFF2-40B4-BE49-F238E27FC236}">
              <a16:creationId xmlns:a16="http://schemas.microsoft.com/office/drawing/2014/main" id="{00000000-0008-0000-0A00-000006000000}"/>
            </a:ext>
          </a:extLst>
        </xdr:cNvPr>
        <xdr:cNvSpPr txBox="1"/>
      </xdr:nvSpPr>
      <xdr:spPr>
        <a:xfrm>
          <a:off x="9239250" y="20955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0A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35719</xdr:rowOff>
    </xdr:from>
    <xdr:to>
      <xdr:col>7</xdr:col>
      <xdr:colOff>347119</xdr:colOff>
      <xdr:row>0</xdr:row>
      <xdr:rowOff>759618</xdr:rowOff>
    </xdr:to>
    <xdr:pic>
      <xdr:nvPicPr>
        <xdr:cNvPr id="9" name="Picture 8">
          <a:hlinkClick xmlns:r="http://schemas.openxmlformats.org/officeDocument/2006/relationships" r:id="rId1"/>
          <a:extLst>
            <a:ext uri="{FF2B5EF4-FFF2-40B4-BE49-F238E27FC236}">
              <a16:creationId xmlns:a16="http://schemas.microsoft.com/office/drawing/2014/main" id="{919C822C-B837-4C91-BB42-C0F335CEF618}"/>
            </a:ext>
          </a:extLst>
        </xdr:cNvPr>
        <xdr:cNvPicPr>
          <a:picLocks noChangeAspect="1"/>
        </xdr:cNvPicPr>
      </xdr:nvPicPr>
      <xdr:blipFill>
        <a:blip xmlns:r="http://schemas.openxmlformats.org/officeDocument/2006/relationships" r:embed="rId2"/>
        <a:stretch>
          <a:fillRect/>
        </a:stretch>
      </xdr:blipFill>
      <xdr:spPr>
        <a:xfrm>
          <a:off x="7393781" y="35719"/>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0" name="Group 9">
          <a:hlinkClick xmlns:r="http://schemas.openxmlformats.org/officeDocument/2006/relationships" r:id="rId3"/>
          <a:extLst>
            <a:ext uri="{FF2B5EF4-FFF2-40B4-BE49-F238E27FC236}">
              <a16:creationId xmlns:a16="http://schemas.microsoft.com/office/drawing/2014/main" id="{0A2D8BAC-8879-4A9F-B608-E8A1A855E64E}"/>
            </a:ext>
          </a:extLst>
        </xdr:cNvPr>
        <xdr:cNvGrpSpPr/>
      </xdr:nvGrpSpPr>
      <xdr:grpSpPr>
        <a:xfrm>
          <a:off x="9448800" y="0"/>
          <a:ext cx="976312" cy="1114424"/>
          <a:chOff x="9001125" y="488157"/>
          <a:chExt cx="976312" cy="1119187"/>
        </a:xfrm>
      </xdr:grpSpPr>
      <xdr:pic>
        <xdr:nvPicPr>
          <xdr:cNvPr id="11" name="Picture 10">
            <a:extLst>
              <a:ext uri="{FF2B5EF4-FFF2-40B4-BE49-F238E27FC236}">
                <a16:creationId xmlns:a16="http://schemas.microsoft.com/office/drawing/2014/main" id="{85572477-FF62-497D-A6B8-8709228BA813}"/>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2" name="TextBox 11">
            <a:extLst>
              <a:ext uri="{FF2B5EF4-FFF2-40B4-BE49-F238E27FC236}">
                <a16:creationId xmlns:a16="http://schemas.microsoft.com/office/drawing/2014/main" id="{B36063C4-82A5-4D33-9138-C0B18A9C43B6}"/>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3" name="TextBox 12">
            <a:extLst>
              <a:ext uri="{FF2B5EF4-FFF2-40B4-BE49-F238E27FC236}">
                <a16:creationId xmlns:a16="http://schemas.microsoft.com/office/drawing/2014/main" id="{08CD1769-5770-4D09-8DEE-C69AB78D2AFC}"/>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5753100"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5753100"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304800</xdr:rowOff>
    </xdr:from>
    <xdr:to>
      <xdr:col>12</xdr:col>
      <xdr:colOff>279400</xdr:colOff>
      <xdr:row>38</xdr:row>
      <xdr:rowOff>127000</xdr:rowOff>
    </xdr:to>
    <xdr:sp macro="" textlink="">
      <xdr:nvSpPr>
        <xdr:cNvPr id="5" name="TextBox 4">
          <a:extLst>
            <a:ext uri="{FF2B5EF4-FFF2-40B4-BE49-F238E27FC236}">
              <a16:creationId xmlns:a16="http://schemas.microsoft.com/office/drawing/2014/main" id="{00000000-0008-0000-0B00-000005000000}"/>
            </a:ext>
          </a:extLst>
        </xdr:cNvPr>
        <xdr:cNvSpPr txBox="1"/>
      </xdr:nvSpPr>
      <xdr:spPr>
        <a:xfrm>
          <a:off x="7886700" y="13344525"/>
          <a:ext cx="3632200" cy="12128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95250</xdr:colOff>
      <xdr:row>22</xdr:row>
      <xdr:rowOff>133351</xdr:rowOff>
    </xdr:to>
    <xdr:sp macro="" textlink="">
      <xdr:nvSpPr>
        <xdr:cNvPr id="6" name="TextBox 5">
          <a:extLst>
            <a:ext uri="{FF2B5EF4-FFF2-40B4-BE49-F238E27FC236}">
              <a16:creationId xmlns:a16="http://schemas.microsoft.com/office/drawing/2014/main" id="{00000000-0008-0000-0B00-000006000000}"/>
            </a:ext>
          </a:extLst>
        </xdr:cNvPr>
        <xdr:cNvSpPr txBox="1"/>
      </xdr:nvSpPr>
      <xdr:spPr>
        <a:xfrm>
          <a:off x="9172575" y="20955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0B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47625</xdr:rowOff>
    </xdr:from>
    <xdr:to>
      <xdr:col>7</xdr:col>
      <xdr:colOff>347119</xdr:colOff>
      <xdr:row>0</xdr:row>
      <xdr:rowOff>771524</xdr:rowOff>
    </xdr:to>
    <xdr:pic>
      <xdr:nvPicPr>
        <xdr:cNvPr id="9" name="Picture 8">
          <a:hlinkClick xmlns:r="http://schemas.openxmlformats.org/officeDocument/2006/relationships" r:id="rId1"/>
          <a:extLst>
            <a:ext uri="{FF2B5EF4-FFF2-40B4-BE49-F238E27FC236}">
              <a16:creationId xmlns:a16="http://schemas.microsoft.com/office/drawing/2014/main" id="{D2707E2E-3509-423C-944B-1266C098977B}"/>
            </a:ext>
          </a:extLst>
        </xdr:cNvPr>
        <xdr:cNvPicPr>
          <a:picLocks noChangeAspect="1"/>
        </xdr:cNvPicPr>
      </xdr:nvPicPr>
      <xdr:blipFill>
        <a:blip xmlns:r="http://schemas.openxmlformats.org/officeDocument/2006/relationships" r:embed="rId2"/>
        <a:stretch>
          <a:fillRect/>
        </a:stretch>
      </xdr:blipFill>
      <xdr:spPr>
        <a:xfrm>
          <a:off x="7334250" y="47625"/>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0" name="Group 9">
          <a:hlinkClick xmlns:r="http://schemas.openxmlformats.org/officeDocument/2006/relationships" r:id="rId3"/>
          <a:extLst>
            <a:ext uri="{FF2B5EF4-FFF2-40B4-BE49-F238E27FC236}">
              <a16:creationId xmlns:a16="http://schemas.microsoft.com/office/drawing/2014/main" id="{EE6EFD84-5DCA-429B-BAA0-665F6190028A}"/>
            </a:ext>
          </a:extLst>
        </xdr:cNvPr>
        <xdr:cNvGrpSpPr/>
      </xdr:nvGrpSpPr>
      <xdr:grpSpPr>
        <a:xfrm>
          <a:off x="9372600" y="0"/>
          <a:ext cx="976312" cy="1114424"/>
          <a:chOff x="9001125" y="488157"/>
          <a:chExt cx="976312" cy="1119187"/>
        </a:xfrm>
      </xdr:grpSpPr>
      <xdr:pic>
        <xdr:nvPicPr>
          <xdr:cNvPr id="11" name="Picture 10">
            <a:extLst>
              <a:ext uri="{FF2B5EF4-FFF2-40B4-BE49-F238E27FC236}">
                <a16:creationId xmlns:a16="http://schemas.microsoft.com/office/drawing/2014/main" id="{1C7D2824-01A8-4E47-8FC3-E0A29864E320}"/>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2" name="TextBox 11">
            <a:extLst>
              <a:ext uri="{FF2B5EF4-FFF2-40B4-BE49-F238E27FC236}">
                <a16:creationId xmlns:a16="http://schemas.microsoft.com/office/drawing/2014/main" id="{A5A424D6-B64C-4372-B58C-E671787A19D8}"/>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3" name="TextBox 12">
            <a:extLst>
              <a:ext uri="{FF2B5EF4-FFF2-40B4-BE49-F238E27FC236}">
                <a16:creationId xmlns:a16="http://schemas.microsoft.com/office/drawing/2014/main" id="{97F2A9E4-3435-4147-B0D8-4384D2E82157}"/>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C00-000002000000}"/>
            </a:ext>
          </a:extLst>
        </xdr:cNvPr>
        <xdr:cNvSpPr txBox="1"/>
      </xdr:nvSpPr>
      <xdr:spPr>
        <a:xfrm>
          <a:off x="57435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57435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266700</xdr:rowOff>
    </xdr:from>
    <xdr:to>
      <xdr:col>12</xdr:col>
      <xdr:colOff>292100</xdr:colOff>
      <xdr:row>38</xdr:row>
      <xdr:rowOff>12700</xdr:rowOff>
    </xdr:to>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7877175" y="13344525"/>
          <a:ext cx="3625850" cy="12128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133351</xdr:rowOff>
    </xdr:to>
    <xdr:sp macro="" textlink="">
      <xdr:nvSpPr>
        <xdr:cNvPr id="6" name="TextBox 5">
          <a:extLst>
            <a:ext uri="{FF2B5EF4-FFF2-40B4-BE49-F238E27FC236}">
              <a16:creationId xmlns:a16="http://schemas.microsoft.com/office/drawing/2014/main" id="{00000000-0008-0000-0C00-000006000000}"/>
            </a:ext>
          </a:extLst>
        </xdr:cNvPr>
        <xdr:cNvSpPr txBox="1"/>
      </xdr:nvSpPr>
      <xdr:spPr>
        <a:xfrm>
          <a:off x="9163050" y="20955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C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0C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47625</xdr:rowOff>
    </xdr:from>
    <xdr:to>
      <xdr:col>7</xdr:col>
      <xdr:colOff>347120</xdr:colOff>
      <xdr:row>0</xdr:row>
      <xdr:rowOff>771524</xdr:rowOff>
    </xdr:to>
    <xdr:pic>
      <xdr:nvPicPr>
        <xdr:cNvPr id="9" name="Picture 8">
          <a:hlinkClick xmlns:r="http://schemas.openxmlformats.org/officeDocument/2006/relationships" r:id="rId1"/>
          <a:extLst>
            <a:ext uri="{FF2B5EF4-FFF2-40B4-BE49-F238E27FC236}">
              <a16:creationId xmlns:a16="http://schemas.microsoft.com/office/drawing/2014/main" id="{1E7CF742-C31E-47A6-B432-46A316CF8F14}"/>
            </a:ext>
          </a:extLst>
        </xdr:cNvPr>
        <xdr:cNvPicPr>
          <a:picLocks noChangeAspect="1"/>
        </xdr:cNvPicPr>
      </xdr:nvPicPr>
      <xdr:blipFill>
        <a:blip xmlns:r="http://schemas.openxmlformats.org/officeDocument/2006/relationships" r:embed="rId2"/>
        <a:stretch>
          <a:fillRect/>
        </a:stretch>
      </xdr:blipFill>
      <xdr:spPr>
        <a:xfrm>
          <a:off x="7274719" y="47625"/>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0" name="Group 9">
          <a:hlinkClick xmlns:r="http://schemas.openxmlformats.org/officeDocument/2006/relationships" r:id="rId3"/>
          <a:extLst>
            <a:ext uri="{FF2B5EF4-FFF2-40B4-BE49-F238E27FC236}">
              <a16:creationId xmlns:a16="http://schemas.microsoft.com/office/drawing/2014/main" id="{DC7BE072-BE8C-4418-B7B5-F790354E9B37}"/>
            </a:ext>
          </a:extLst>
        </xdr:cNvPr>
        <xdr:cNvGrpSpPr/>
      </xdr:nvGrpSpPr>
      <xdr:grpSpPr>
        <a:xfrm>
          <a:off x="9296400" y="0"/>
          <a:ext cx="976312" cy="1114424"/>
          <a:chOff x="9001125" y="488157"/>
          <a:chExt cx="976312" cy="1119187"/>
        </a:xfrm>
      </xdr:grpSpPr>
      <xdr:pic>
        <xdr:nvPicPr>
          <xdr:cNvPr id="11" name="Picture 10">
            <a:extLst>
              <a:ext uri="{FF2B5EF4-FFF2-40B4-BE49-F238E27FC236}">
                <a16:creationId xmlns:a16="http://schemas.microsoft.com/office/drawing/2014/main" id="{8BC50BAD-554D-4F5A-9BAA-5DFF87B88A1E}"/>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2" name="TextBox 11">
            <a:extLst>
              <a:ext uri="{FF2B5EF4-FFF2-40B4-BE49-F238E27FC236}">
                <a16:creationId xmlns:a16="http://schemas.microsoft.com/office/drawing/2014/main" id="{69F88EB8-9E86-497A-AAF3-A15BB1E773E2}"/>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3" name="TextBox 12">
            <a:extLst>
              <a:ext uri="{FF2B5EF4-FFF2-40B4-BE49-F238E27FC236}">
                <a16:creationId xmlns:a16="http://schemas.microsoft.com/office/drawing/2014/main" id="{6F177841-017A-4737-8DED-5A78127CB390}"/>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148927</xdr:colOff>
      <xdr:row>9</xdr:row>
      <xdr:rowOff>28576</xdr:rowOff>
    </xdr:from>
    <xdr:to>
      <xdr:col>5</xdr:col>
      <xdr:colOff>805609</xdr:colOff>
      <xdr:row>9</xdr:row>
      <xdr:rowOff>752475</xdr:rowOff>
    </xdr:to>
    <xdr:pic>
      <xdr:nvPicPr>
        <xdr:cNvPr id="2" name="Picture 1">
          <a:hlinkClick xmlns:r="http://schemas.openxmlformats.org/officeDocument/2006/relationships" r:id="rId1"/>
          <a:extLst>
            <a:ext uri="{FF2B5EF4-FFF2-40B4-BE49-F238E27FC236}">
              <a16:creationId xmlns:a16="http://schemas.microsoft.com/office/drawing/2014/main" id="{6F20D830-B91A-4B9E-8385-7B2013BEBB6D}"/>
            </a:ext>
          </a:extLst>
        </xdr:cNvPr>
        <xdr:cNvPicPr>
          <a:picLocks noChangeAspect="1"/>
        </xdr:cNvPicPr>
      </xdr:nvPicPr>
      <xdr:blipFill>
        <a:blip xmlns:r="http://schemas.openxmlformats.org/officeDocument/2006/relationships" r:embed="rId2"/>
        <a:stretch>
          <a:fillRect/>
        </a:stretch>
      </xdr:blipFill>
      <xdr:spPr>
        <a:xfrm>
          <a:off x="7016452" y="409576"/>
          <a:ext cx="656682" cy="723899"/>
        </a:xfrm>
        <a:prstGeom prst="rect">
          <a:avLst/>
        </a:prstGeom>
      </xdr:spPr>
    </xdr:pic>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D00-000002000000}"/>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254000</xdr:rowOff>
    </xdr:from>
    <xdr:to>
      <xdr:col>12</xdr:col>
      <xdr:colOff>279400</xdr:colOff>
      <xdr:row>38</xdr:row>
      <xdr:rowOff>12700</xdr:rowOff>
    </xdr:to>
    <xdr:sp macro="" textlink="">
      <xdr:nvSpPr>
        <xdr:cNvPr id="5" name="TextBox 4">
          <a:extLst>
            <a:ext uri="{FF2B5EF4-FFF2-40B4-BE49-F238E27FC236}">
              <a16:creationId xmlns:a16="http://schemas.microsoft.com/office/drawing/2014/main" id="{00000000-0008-0000-0D00-000005000000}"/>
            </a:ext>
          </a:extLst>
        </xdr:cNvPr>
        <xdr:cNvSpPr txBox="1"/>
      </xdr:nvSpPr>
      <xdr:spPr>
        <a:xfrm>
          <a:off x="7934325" y="13331825"/>
          <a:ext cx="3632200" cy="12160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95250</xdr:colOff>
      <xdr:row>22</xdr:row>
      <xdr:rowOff>133351</xdr:rowOff>
    </xdr:to>
    <xdr:sp macro="" textlink="">
      <xdr:nvSpPr>
        <xdr:cNvPr id="7" name="TextBox 6">
          <a:extLst>
            <a:ext uri="{FF2B5EF4-FFF2-40B4-BE49-F238E27FC236}">
              <a16:creationId xmlns:a16="http://schemas.microsoft.com/office/drawing/2014/main" id="{00000000-0008-0000-0D00-000007000000}"/>
            </a:ext>
          </a:extLst>
        </xdr:cNvPr>
        <xdr:cNvSpPr txBox="1"/>
      </xdr:nvSpPr>
      <xdr:spPr>
        <a:xfrm>
          <a:off x="9220200" y="20955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0D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511968</xdr:colOff>
      <xdr:row>0</xdr:row>
      <xdr:rowOff>35719</xdr:rowOff>
    </xdr:from>
    <xdr:to>
      <xdr:col>7</xdr:col>
      <xdr:colOff>335213</xdr:colOff>
      <xdr:row>0</xdr:row>
      <xdr:rowOff>759618</xdr:rowOff>
    </xdr:to>
    <xdr:pic>
      <xdr:nvPicPr>
        <xdr:cNvPr id="10" name="Picture 9">
          <a:hlinkClick xmlns:r="http://schemas.openxmlformats.org/officeDocument/2006/relationships" r:id="rId1"/>
          <a:extLst>
            <a:ext uri="{FF2B5EF4-FFF2-40B4-BE49-F238E27FC236}">
              <a16:creationId xmlns:a16="http://schemas.microsoft.com/office/drawing/2014/main" id="{6B92087E-8B45-409E-8795-F55F81C51FFA}"/>
            </a:ext>
          </a:extLst>
        </xdr:cNvPr>
        <xdr:cNvPicPr>
          <a:picLocks noChangeAspect="1"/>
        </xdr:cNvPicPr>
      </xdr:nvPicPr>
      <xdr:blipFill>
        <a:blip xmlns:r="http://schemas.openxmlformats.org/officeDocument/2006/relationships" r:embed="rId2"/>
        <a:stretch>
          <a:fillRect/>
        </a:stretch>
      </xdr:blipFill>
      <xdr:spPr>
        <a:xfrm>
          <a:off x="7405687" y="35719"/>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1" name="Group 10">
          <a:hlinkClick xmlns:r="http://schemas.openxmlformats.org/officeDocument/2006/relationships" r:id="rId3"/>
          <a:extLst>
            <a:ext uri="{FF2B5EF4-FFF2-40B4-BE49-F238E27FC236}">
              <a16:creationId xmlns:a16="http://schemas.microsoft.com/office/drawing/2014/main" id="{3DE0B698-1A63-433B-B5E3-A90CF42AB38E}"/>
            </a:ext>
          </a:extLst>
        </xdr:cNvPr>
        <xdr:cNvGrpSpPr/>
      </xdr:nvGrpSpPr>
      <xdr:grpSpPr>
        <a:xfrm>
          <a:off x="9525000" y="0"/>
          <a:ext cx="976312" cy="1114424"/>
          <a:chOff x="9001125" y="488157"/>
          <a:chExt cx="976312" cy="1119187"/>
        </a:xfrm>
      </xdr:grpSpPr>
      <xdr:pic>
        <xdr:nvPicPr>
          <xdr:cNvPr id="12" name="Picture 11">
            <a:extLst>
              <a:ext uri="{FF2B5EF4-FFF2-40B4-BE49-F238E27FC236}">
                <a16:creationId xmlns:a16="http://schemas.microsoft.com/office/drawing/2014/main" id="{8C4BD82A-7F52-43A0-A3C2-1DBAF0438733}"/>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3" name="TextBox 12">
            <a:extLst>
              <a:ext uri="{FF2B5EF4-FFF2-40B4-BE49-F238E27FC236}">
                <a16:creationId xmlns:a16="http://schemas.microsoft.com/office/drawing/2014/main" id="{361CA80A-D290-4F65-B4C5-1BE6A5F3AC5C}"/>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4" name="TextBox 13">
            <a:extLst>
              <a:ext uri="{FF2B5EF4-FFF2-40B4-BE49-F238E27FC236}">
                <a16:creationId xmlns:a16="http://schemas.microsoft.com/office/drawing/2014/main" id="{8AC6178B-B935-4993-80AF-90B1E29B912F}"/>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E00-000002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E00-000003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0E00-000005000000}"/>
            </a:ext>
          </a:extLst>
        </xdr:cNvPr>
        <xdr:cNvSpPr txBox="1"/>
      </xdr:nvSpPr>
      <xdr:spPr>
        <a:xfrm>
          <a:off x="7915275" y="13338175"/>
          <a:ext cx="362585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114301</xdr:rowOff>
    </xdr:to>
    <xdr:sp macro="" textlink="">
      <xdr:nvSpPr>
        <xdr:cNvPr id="6" name="TextBox 5">
          <a:extLst>
            <a:ext uri="{FF2B5EF4-FFF2-40B4-BE49-F238E27FC236}">
              <a16:creationId xmlns:a16="http://schemas.microsoft.com/office/drawing/2014/main" id="{00000000-0008-0000-0E00-000006000000}"/>
            </a:ext>
          </a:extLst>
        </xdr:cNvPr>
        <xdr:cNvSpPr txBox="1"/>
      </xdr:nvSpPr>
      <xdr:spPr>
        <a:xfrm>
          <a:off x="9201150" y="20955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E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0E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535781</xdr:colOff>
      <xdr:row>0</xdr:row>
      <xdr:rowOff>35719</xdr:rowOff>
    </xdr:from>
    <xdr:to>
      <xdr:col>7</xdr:col>
      <xdr:colOff>359026</xdr:colOff>
      <xdr:row>0</xdr:row>
      <xdr:rowOff>759618</xdr:rowOff>
    </xdr:to>
    <xdr:pic>
      <xdr:nvPicPr>
        <xdr:cNvPr id="9" name="Picture 8">
          <a:hlinkClick xmlns:r="http://schemas.openxmlformats.org/officeDocument/2006/relationships" r:id="rId1"/>
          <a:extLst>
            <a:ext uri="{FF2B5EF4-FFF2-40B4-BE49-F238E27FC236}">
              <a16:creationId xmlns:a16="http://schemas.microsoft.com/office/drawing/2014/main" id="{7B0E5C84-786D-4A59-B59A-0CEF068913F6}"/>
            </a:ext>
          </a:extLst>
        </xdr:cNvPr>
        <xdr:cNvPicPr>
          <a:picLocks noChangeAspect="1"/>
        </xdr:cNvPicPr>
      </xdr:nvPicPr>
      <xdr:blipFill>
        <a:blip xmlns:r="http://schemas.openxmlformats.org/officeDocument/2006/relationships" r:embed="rId2"/>
        <a:stretch>
          <a:fillRect/>
        </a:stretch>
      </xdr:blipFill>
      <xdr:spPr>
        <a:xfrm>
          <a:off x="7381875" y="35719"/>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0" name="Group 9">
          <a:hlinkClick xmlns:r="http://schemas.openxmlformats.org/officeDocument/2006/relationships" r:id="rId3"/>
          <a:extLst>
            <a:ext uri="{FF2B5EF4-FFF2-40B4-BE49-F238E27FC236}">
              <a16:creationId xmlns:a16="http://schemas.microsoft.com/office/drawing/2014/main" id="{5FED2785-B0D1-4D43-B314-DF36A8D15573}"/>
            </a:ext>
          </a:extLst>
        </xdr:cNvPr>
        <xdr:cNvGrpSpPr/>
      </xdr:nvGrpSpPr>
      <xdr:grpSpPr>
        <a:xfrm>
          <a:off x="9448800" y="0"/>
          <a:ext cx="976312" cy="1114424"/>
          <a:chOff x="9001125" y="488157"/>
          <a:chExt cx="976312" cy="1119187"/>
        </a:xfrm>
      </xdr:grpSpPr>
      <xdr:pic>
        <xdr:nvPicPr>
          <xdr:cNvPr id="11" name="Picture 10">
            <a:extLst>
              <a:ext uri="{FF2B5EF4-FFF2-40B4-BE49-F238E27FC236}">
                <a16:creationId xmlns:a16="http://schemas.microsoft.com/office/drawing/2014/main" id="{682AC755-A6E0-4D69-B9B2-3E6A021D7A4E}"/>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2" name="TextBox 11">
            <a:extLst>
              <a:ext uri="{FF2B5EF4-FFF2-40B4-BE49-F238E27FC236}">
                <a16:creationId xmlns:a16="http://schemas.microsoft.com/office/drawing/2014/main" id="{C253B93B-6662-42F1-90CF-4511960EB2A6}"/>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3" name="TextBox 12">
            <a:extLst>
              <a:ext uri="{FF2B5EF4-FFF2-40B4-BE49-F238E27FC236}">
                <a16:creationId xmlns:a16="http://schemas.microsoft.com/office/drawing/2014/main" id="{20BC6DB3-D43A-48BF-9D85-3A46E61BAABC}"/>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FB133483-D7A7-47FF-B3AC-457B8FFE1426}"/>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56309C44-EC59-48E2-902A-10FFB617C14B}"/>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4" name="TextBox 3">
          <a:extLst>
            <a:ext uri="{FF2B5EF4-FFF2-40B4-BE49-F238E27FC236}">
              <a16:creationId xmlns:a16="http://schemas.microsoft.com/office/drawing/2014/main" id="{B1CA2C21-CD2D-446E-B1CD-78E04566F68A}"/>
            </a:ext>
          </a:extLst>
        </xdr:cNvPr>
        <xdr:cNvSpPr txBox="1"/>
      </xdr:nvSpPr>
      <xdr:spPr>
        <a:xfrm>
          <a:off x="8591550" y="13338175"/>
          <a:ext cx="364490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114301</xdr:rowOff>
    </xdr:to>
    <xdr:sp macro="" textlink="">
      <xdr:nvSpPr>
        <xdr:cNvPr id="5" name="TextBox 4">
          <a:extLst>
            <a:ext uri="{FF2B5EF4-FFF2-40B4-BE49-F238E27FC236}">
              <a16:creationId xmlns:a16="http://schemas.microsoft.com/office/drawing/2014/main" id="{47F8851B-92A8-4034-940E-4890E3EC0CD8}"/>
            </a:ext>
          </a:extLst>
        </xdr:cNvPr>
        <xdr:cNvSpPr txBox="1"/>
      </xdr:nvSpPr>
      <xdr:spPr>
        <a:xfrm>
          <a:off x="8591550" y="2095500"/>
          <a:ext cx="481965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6" name="TextBox 5">
          <a:extLst>
            <a:ext uri="{FF2B5EF4-FFF2-40B4-BE49-F238E27FC236}">
              <a16:creationId xmlns:a16="http://schemas.microsoft.com/office/drawing/2014/main" id="{C1F66C79-08BF-484E-90A0-D9C95F472269}"/>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F2D6380D-7DA0-49B1-A70E-8496211F7C26}"/>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35719</xdr:rowOff>
    </xdr:from>
    <xdr:to>
      <xdr:col>7</xdr:col>
      <xdr:colOff>347120</xdr:colOff>
      <xdr:row>0</xdr:row>
      <xdr:rowOff>759618</xdr:rowOff>
    </xdr:to>
    <xdr:pic>
      <xdr:nvPicPr>
        <xdr:cNvPr id="8" name="Picture 7">
          <a:hlinkClick xmlns:r="http://schemas.openxmlformats.org/officeDocument/2006/relationships" r:id="rId1"/>
          <a:extLst>
            <a:ext uri="{FF2B5EF4-FFF2-40B4-BE49-F238E27FC236}">
              <a16:creationId xmlns:a16="http://schemas.microsoft.com/office/drawing/2014/main" id="{840FF81A-E664-4E65-8320-205546AFCBEA}"/>
            </a:ext>
          </a:extLst>
        </xdr:cNvPr>
        <xdr:cNvPicPr>
          <a:picLocks noChangeAspect="1"/>
        </xdr:cNvPicPr>
      </xdr:nvPicPr>
      <xdr:blipFill>
        <a:blip xmlns:r="http://schemas.openxmlformats.org/officeDocument/2006/relationships" r:embed="rId2"/>
        <a:stretch>
          <a:fillRect/>
        </a:stretch>
      </xdr:blipFill>
      <xdr:spPr>
        <a:xfrm>
          <a:off x="7362825" y="35719"/>
          <a:ext cx="651920"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9" name="Group 8">
          <a:hlinkClick xmlns:r="http://schemas.openxmlformats.org/officeDocument/2006/relationships" r:id="rId3"/>
          <a:extLst>
            <a:ext uri="{FF2B5EF4-FFF2-40B4-BE49-F238E27FC236}">
              <a16:creationId xmlns:a16="http://schemas.microsoft.com/office/drawing/2014/main" id="{CA12D1BF-8690-4F75-B587-5C683A88F2F8}"/>
            </a:ext>
          </a:extLst>
        </xdr:cNvPr>
        <xdr:cNvGrpSpPr/>
      </xdr:nvGrpSpPr>
      <xdr:grpSpPr>
        <a:xfrm>
          <a:off x="9448800" y="0"/>
          <a:ext cx="976312" cy="1114424"/>
          <a:chOff x="9001125" y="488157"/>
          <a:chExt cx="976312" cy="1119187"/>
        </a:xfrm>
      </xdr:grpSpPr>
      <xdr:pic>
        <xdr:nvPicPr>
          <xdr:cNvPr id="10" name="Picture 9">
            <a:extLst>
              <a:ext uri="{FF2B5EF4-FFF2-40B4-BE49-F238E27FC236}">
                <a16:creationId xmlns:a16="http://schemas.microsoft.com/office/drawing/2014/main" id="{0283BF62-A04C-487F-B835-62F6397B46DF}"/>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1" name="TextBox 10">
            <a:extLst>
              <a:ext uri="{FF2B5EF4-FFF2-40B4-BE49-F238E27FC236}">
                <a16:creationId xmlns:a16="http://schemas.microsoft.com/office/drawing/2014/main" id="{417EBF76-D53D-45D2-8169-410F4081455E}"/>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2" name="TextBox 11">
            <a:extLst>
              <a:ext uri="{FF2B5EF4-FFF2-40B4-BE49-F238E27FC236}">
                <a16:creationId xmlns:a16="http://schemas.microsoft.com/office/drawing/2014/main" id="{420AD1FF-4014-49FA-976C-2EF74038D189}"/>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8B09D841-13C5-4556-8221-63F0DB62BA24}"/>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13A1D99B-B8DA-41E8-9E98-E5FFAC2F3670}"/>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4" name="TextBox 3">
          <a:extLst>
            <a:ext uri="{FF2B5EF4-FFF2-40B4-BE49-F238E27FC236}">
              <a16:creationId xmlns:a16="http://schemas.microsoft.com/office/drawing/2014/main" id="{75B02174-3650-4167-B341-82799525F107}"/>
            </a:ext>
          </a:extLst>
        </xdr:cNvPr>
        <xdr:cNvSpPr txBox="1"/>
      </xdr:nvSpPr>
      <xdr:spPr>
        <a:xfrm>
          <a:off x="8591550" y="13338175"/>
          <a:ext cx="364490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114301</xdr:rowOff>
    </xdr:to>
    <xdr:sp macro="" textlink="">
      <xdr:nvSpPr>
        <xdr:cNvPr id="5" name="TextBox 4">
          <a:extLst>
            <a:ext uri="{FF2B5EF4-FFF2-40B4-BE49-F238E27FC236}">
              <a16:creationId xmlns:a16="http://schemas.microsoft.com/office/drawing/2014/main" id="{7BD320D5-0E76-402C-A27F-FA9682CBB11F}"/>
            </a:ext>
          </a:extLst>
        </xdr:cNvPr>
        <xdr:cNvSpPr txBox="1"/>
      </xdr:nvSpPr>
      <xdr:spPr>
        <a:xfrm>
          <a:off x="8591550" y="2095500"/>
          <a:ext cx="481965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6" name="TextBox 5">
          <a:extLst>
            <a:ext uri="{FF2B5EF4-FFF2-40B4-BE49-F238E27FC236}">
              <a16:creationId xmlns:a16="http://schemas.microsoft.com/office/drawing/2014/main" id="{67AA2C57-D086-4C81-A3AC-29159A86E9A9}"/>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850CF95C-8328-4867-BE47-B449E98AA58B}"/>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35719</xdr:rowOff>
    </xdr:from>
    <xdr:to>
      <xdr:col>7</xdr:col>
      <xdr:colOff>347120</xdr:colOff>
      <xdr:row>0</xdr:row>
      <xdr:rowOff>759618</xdr:rowOff>
    </xdr:to>
    <xdr:pic>
      <xdr:nvPicPr>
        <xdr:cNvPr id="8" name="Picture 7">
          <a:hlinkClick xmlns:r="http://schemas.openxmlformats.org/officeDocument/2006/relationships" r:id="rId1"/>
          <a:extLst>
            <a:ext uri="{FF2B5EF4-FFF2-40B4-BE49-F238E27FC236}">
              <a16:creationId xmlns:a16="http://schemas.microsoft.com/office/drawing/2014/main" id="{B4C9E9C7-E9EF-44B3-8407-C7C2293E2EB6}"/>
            </a:ext>
          </a:extLst>
        </xdr:cNvPr>
        <xdr:cNvPicPr>
          <a:picLocks noChangeAspect="1"/>
        </xdr:cNvPicPr>
      </xdr:nvPicPr>
      <xdr:blipFill>
        <a:blip xmlns:r="http://schemas.openxmlformats.org/officeDocument/2006/relationships" r:embed="rId2"/>
        <a:stretch>
          <a:fillRect/>
        </a:stretch>
      </xdr:blipFill>
      <xdr:spPr>
        <a:xfrm>
          <a:off x="7362825" y="35719"/>
          <a:ext cx="651920"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9" name="Group 8">
          <a:hlinkClick xmlns:r="http://schemas.openxmlformats.org/officeDocument/2006/relationships" r:id="rId3"/>
          <a:extLst>
            <a:ext uri="{FF2B5EF4-FFF2-40B4-BE49-F238E27FC236}">
              <a16:creationId xmlns:a16="http://schemas.microsoft.com/office/drawing/2014/main" id="{62AF5B28-BD46-44C5-ADE0-BC4840056E4C}"/>
            </a:ext>
          </a:extLst>
        </xdr:cNvPr>
        <xdr:cNvGrpSpPr/>
      </xdr:nvGrpSpPr>
      <xdr:grpSpPr>
        <a:xfrm>
          <a:off x="9448800" y="0"/>
          <a:ext cx="976312" cy="1114424"/>
          <a:chOff x="9001125" y="488157"/>
          <a:chExt cx="976312" cy="1119187"/>
        </a:xfrm>
      </xdr:grpSpPr>
      <xdr:pic>
        <xdr:nvPicPr>
          <xdr:cNvPr id="10" name="Picture 9">
            <a:extLst>
              <a:ext uri="{FF2B5EF4-FFF2-40B4-BE49-F238E27FC236}">
                <a16:creationId xmlns:a16="http://schemas.microsoft.com/office/drawing/2014/main" id="{26C5CB09-5FC7-42B4-8AC3-2924832171A2}"/>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1" name="TextBox 10">
            <a:extLst>
              <a:ext uri="{FF2B5EF4-FFF2-40B4-BE49-F238E27FC236}">
                <a16:creationId xmlns:a16="http://schemas.microsoft.com/office/drawing/2014/main" id="{A265ACEB-3ECB-49D3-98E6-1B2BF073DE86}"/>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2" name="TextBox 11">
            <a:extLst>
              <a:ext uri="{FF2B5EF4-FFF2-40B4-BE49-F238E27FC236}">
                <a16:creationId xmlns:a16="http://schemas.microsoft.com/office/drawing/2014/main" id="{B990FC13-CC44-4FD4-8FB5-FE7A97F8520B}"/>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54B36A9C-9A3C-4909-83A7-60E601FCC1F1}"/>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B7F823E6-A7EB-41B9-B543-10DC6E5BBB9D}"/>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4" name="TextBox 3">
          <a:extLst>
            <a:ext uri="{FF2B5EF4-FFF2-40B4-BE49-F238E27FC236}">
              <a16:creationId xmlns:a16="http://schemas.microsoft.com/office/drawing/2014/main" id="{2765AC78-2E00-4746-9759-4136217D6299}"/>
            </a:ext>
          </a:extLst>
        </xdr:cNvPr>
        <xdr:cNvSpPr txBox="1"/>
      </xdr:nvSpPr>
      <xdr:spPr>
        <a:xfrm>
          <a:off x="8591550" y="13338175"/>
          <a:ext cx="364490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114301</xdr:rowOff>
    </xdr:to>
    <xdr:sp macro="" textlink="">
      <xdr:nvSpPr>
        <xdr:cNvPr id="5" name="TextBox 4">
          <a:extLst>
            <a:ext uri="{FF2B5EF4-FFF2-40B4-BE49-F238E27FC236}">
              <a16:creationId xmlns:a16="http://schemas.microsoft.com/office/drawing/2014/main" id="{7EDC6E46-7974-4E46-B0C7-E79D6156D930}"/>
            </a:ext>
          </a:extLst>
        </xdr:cNvPr>
        <xdr:cNvSpPr txBox="1"/>
      </xdr:nvSpPr>
      <xdr:spPr>
        <a:xfrm>
          <a:off x="8591550" y="2095500"/>
          <a:ext cx="481965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6" name="TextBox 5">
          <a:extLst>
            <a:ext uri="{FF2B5EF4-FFF2-40B4-BE49-F238E27FC236}">
              <a16:creationId xmlns:a16="http://schemas.microsoft.com/office/drawing/2014/main" id="{155D46A5-20DC-4A52-8425-796CD4F9C99A}"/>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5C10F863-C87B-46C1-B5F0-EEE05D06C33F}"/>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35719</xdr:rowOff>
    </xdr:from>
    <xdr:to>
      <xdr:col>7</xdr:col>
      <xdr:colOff>347120</xdr:colOff>
      <xdr:row>0</xdr:row>
      <xdr:rowOff>759618</xdr:rowOff>
    </xdr:to>
    <xdr:pic>
      <xdr:nvPicPr>
        <xdr:cNvPr id="8" name="Picture 7">
          <a:hlinkClick xmlns:r="http://schemas.openxmlformats.org/officeDocument/2006/relationships" r:id="rId1"/>
          <a:extLst>
            <a:ext uri="{FF2B5EF4-FFF2-40B4-BE49-F238E27FC236}">
              <a16:creationId xmlns:a16="http://schemas.microsoft.com/office/drawing/2014/main" id="{0837748C-AE65-4354-AF57-9B5112F10646}"/>
            </a:ext>
          </a:extLst>
        </xdr:cNvPr>
        <xdr:cNvPicPr>
          <a:picLocks noChangeAspect="1"/>
        </xdr:cNvPicPr>
      </xdr:nvPicPr>
      <xdr:blipFill>
        <a:blip xmlns:r="http://schemas.openxmlformats.org/officeDocument/2006/relationships" r:embed="rId2"/>
        <a:stretch>
          <a:fillRect/>
        </a:stretch>
      </xdr:blipFill>
      <xdr:spPr>
        <a:xfrm>
          <a:off x="7362825" y="35719"/>
          <a:ext cx="651920"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9" name="Group 8">
          <a:hlinkClick xmlns:r="http://schemas.openxmlformats.org/officeDocument/2006/relationships" r:id="rId3"/>
          <a:extLst>
            <a:ext uri="{FF2B5EF4-FFF2-40B4-BE49-F238E27FC236}">
              <a16:creationId xmlns:a16="http://schemas.microsoft.com/office/drawing/2014/main" id="{DB899997-C5AD-4C86-B2DC-38E002E51994}"/>
            </a:ext>
          </a:extLst>
        </xdr:cNvPr>
        <xdr:cNvGrpSpPr/>
      </xdr:nvGrpSpPr>
      <xdr:grpSpPr>
        <a:xfrm>
          <a:off x="9448800" y="0"/>
          <a:ext cx="976312" cy="1114424"/>
          <a:chOff x="9001125" y="488157"/>
          <a:chExt cx="976312" cy="1119187"/>
        </a:xfrm>
      </xdr:grpSpPr>
      <xdr:pic>
        <xdr:nvPicPr>
          <xdr:cNvPr id="10" name="Picture 9">
            <a:extLst>
              <a:ext uri="{FF2B5EF4-FFF2-40B4-BE49-F238E27FC236}">
                <a16:creationId xmlns:a16="http://schemas.microsoft.com/office/drawing/2014/main" id="{64E979A1-C870-4B38-B27F-64F3FAC0574F}"/>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1" name="TextBox 10">
            <a:extLst>
              <a:ext uri="{FF2B5EF4-FFF2-40B4-BE49-F238E27FC236}">
                <a16:creationId xmlns:a16="http://schemas.microsoft.com/office/drawing/2014/main" id="{25067FB1-6266-4922-BB68-A949F3E12863}"/>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2" name="TextBox 11">
            <a:extLst>
              <a:ext uri="{FF2B5EF4-FFF2-40B4-BE49-F238E27FC236}">
                <a16:creationId xmlns:a16="http://schemas.microsoft.com/office/drawing/2014/main" id="{3295D815-AB4E-4496-BACB-014396AB6E88}"/>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D961AFFD-E02B-4E8B-8906-E87E6F75F07A}"/>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87E7306-B31C-491A-B324-63FCBB4DC508}"/>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4" name="TextBox 3">
          <a:extLst>
            <a:ext uri="{FF2B5EF4-FFF2-40B4-BE49-F238E27FC236}">
              <a16:creationId xmlns:a16="http://schemas.microsoft.com/office/drawing/2014/main" id="{27544FEB-29E9-4BE5-A2C0-022A754A8F81}"/>
            </a:ext>
          </a:extLst>
        </xdr:cNvPr>
        <xdr:cNvSpPr txBox="1"/>
      </xdr:nvSpPr>
      <xdr:spPr>
        <a:xfrm>
          <a:off x="8591550" y="13338175"/>
          <a:ext cx="364490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114301</xdr:rowOff>
    </xdr:to>
    <xdr:sp macro="" textlink="">
      <xdr:nvSpPr>
        <xdr:cNvPr id="5" name="TextBox 4">
          <a:extLst>
            <a:ext uri="{FF2B5EF4-FFF2-40B4-BE49-F238E27FC236}">
              <a16:creationId xmlns:a16="http://schemas.microsoft.com/office/drawing/2014/main" id="{3A5868DF-762F-480E-8F3F-5C7E066EC0F6}"/>
            </a:ext>
          </a:extLst>
        </xdr:cNvPr>
        <xdr:cNvSpPr txBox="1"/>
      </xdr:nvSpPr>
      <xdr:spPr>
        <a:xfrm>
          <a:off x="8591550" y="2095500"/>
          <a:ext cx="481965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6" name="TextBox 5">
          <a:extLst>
            <a:ext uri="{FF2B5EF4-FFF2-40B4-BE49-F238E27FC236}">
              <a16:creationId xmlns:a16="http://schemas.microsoft.com/office/drawing/2014/main" id="{9F30B8A9-40A4-4DEE-970D-DEAF6F086E16}"/>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EE5F2182-2EF8-4CB1-BDC7-A720389A9D06}"/>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35719</xdr:rowOff>
    </xdr:from>
    <xdr:to>
      <xdr:col>7</xdr:col>
      <xdr:colOff>347120</xdr:colOff>
      <xdr:row>0</xdr:row>
      <xdr:rowOff>759618</xdr:rowOff>
    </xdr:to>
    <xdr:pic>
      <xdr:nvPicPr>
        <xdr:cNvPr id="8" name="Picture 7">
          <a:hlinkClick xmlns:r="http://schemas.openxmlformats.org/officeDocument/2006/relationships" r:id="rId1"/>
          <a:extLst>
            <a:ext uri="{FF2B5EF4-FFF2-40B4-BE49-F238E27FC236}">
              <a16:creationId xmlns:a16="http://schemas.microsoft.com/office/drawing/2014/main" id="{25B2230A-8F43-4F3A-BA5E-FF23DADE51FE}"/>
            </a:ext>
          </a:extLst>
        </xdr:cNvPr>
        <xdr:cNvPicPr>
          <a:picLocks noChangeAspect="1"/>
        </xdr:cNvPicPr>
      </xdr:nvPicPr>
      <xdr:blipFill>
        <a:blip xmlns:r="http://schemas.openxmlformats.org/officeDocument/2006/relationships" r:embed="rId2"/>
        <a:stretch>
          <a:fillRect/>
        </a:stretch>
      </xdr:blipFill>
      <xdr:spPr>
        <a:xfrm>
          <a:off x="7362825" y="35719"/>
          <a:ext cx="651920"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9" name="Group 8">
          <a:hlinkClick xmlns:r="http://schemas.openxmlformats.org/officeDocument/2006/relationships" r:id="rId3"/>
          <a:extLst>
            <a:ext uri="{FF2B5EF4-FFF2-40B4-BE49-F238E27FC236}">
              <a16:creationId xmlns:a16="http://schemas.microsoft.com/office/drawing/2014/main" id="{7BBAB75B-AF85-4550-9F18-135A8E862971}"/>
            </a:ext>
          </a:extLst>
        </xdr:cNvPr>
        <xdr:cNvGrpSpPr/>
      </xdr:nvGrpSpPr>
      <xdr:grpSpPr>
        <a:xfrm>
          <a:off x="9448800" y="0"/>
          <a:ext cx="976312" cy="1114424"/>
          <a:chOff x="9001125" y="488157"/>
          <a:chExt cx="976312" cy="1119187"/>
        </a:xfrm>
      </xdr:grpSpPr>
      <xdr:pic>
        <xdr:nvPicPr>
          <xdr:cNvPr id="10" name="Picture 9">
            <a:extLst>
              <a:ext uri="{FF2B5EF4-FFF2-40B4-BE49-F238E27FC236}">
                <a16:creationId xmlns:a16="http://schemas.microsoft.com/office/drawing/2014/main" id="{7E9BACAB-CBFB-454E-9A6E-CC99A40ABBDC}"/>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1" name="TextBox 10">
            <a:extLst>
              <a:ext uri="{FF2B5EF4-FFF2-40B4-BE49-F238E27FC236}">
                <a16:creationId xmlns:a16="http://schemas.microsoft.com/office/drawing/2014/main" id="{89F61829-1F6A-4EFE-9331-94BCF70B4443}"/>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2" name="TextBox 11">
            <a:extLst>
              <a:ext uri="{FF2B5EF4-FFF2-40B4-BE49-F238E27FC236}">
                <a16:creationId xmlns:a16="http://schemas.microsoft.com/office/drawing/2014/main" id="{6F332160-B979-4984-BC96-D371A007E91D}"/>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F00-000003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7915275" y="13338175"/>
          <a:ext cx="362585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171450</xdr:colOff>
      <xdr:row>3</xdr:row>
      <xdr:rowOff>95250</xdr:rowOff>
    </xdr:from>
    <xdr:to>
      <xdr:col>14</xdr:col>
      <xdr:colOff>285750</xdr:colOff>
      <xdr:row>22</xdr:row>
      <xdr:rowOff>209551</xdr:rowOff>
    </xdr:to>
    <xdr:sp macro="" textlink="">
      <xdr:nvSpPr>
        <xdr:cNvPr id="6" name="TextBox 5">
          <a:extLst>
            <a:ext uri="{FF2B5EF4-FFF2-40B4-BE49-F238E27FC236}">
              <a16:creationId xmlns:a16="http://schemas.microsoft.com/office/drawing/2014/main" id="{00000000-0008-0000-0F00-000006000000}"/>
            </a:ext>
          </a:extLst>
        </xdr:cNvPr>
        <xdr:cNvSpPr txBox="1"/>
      </xdr:nvSpPr>
      <xdr:spPr>
        <a:xfrm>
          <a:off x="9372600" y="219075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F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0F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535782</xdr:colOff>
      <xdr:row>0</xdr:row>
      <xdr:rowOff>35718</xdr:rowOff>
    </xdr:from>
    <xdr:to>
      <xdr:col>7</xdr:col>
      <xdr:colOff>359027</xdr:colOff>
      <xdr:row>0</xdr:row>
      <xdr:rowOff>759617</xdr:rowOff>
    </xdr:to>
    <xdr:pic>
      <xdr:nvPicPr>
        <xdr:cNvPr id="9" name="Picture 8">
          <a:hlinkClick xmlns:r="http://schemas.openxmlformats.org/officeDocument/2006/relationships" r:id="rId1"/>
          <a:extLst>
            <a:ext uri="{FF2B5EF4-FFF2-40B4-BE49-F238E27FC236}">
              <a16:creationId xmlns:a16="http://schemas.microsoft.com/office/drawing/2014/main" id="{32004C5F-AE86-44F4-BA8F-CE3E6884E393}"/>
            </a:ext>
          </a:extLst>
        </xdr:cNvPr>
        <xdr:cNvPicPr>
          <a:picLocks noChangeAspect="1"/>
        </xdr:cNvPicPr>
      </xdr:nvPicPr>
      <xdr:blipFill>
        <a:blip xmlns:r="http://schemas.openxmlformats.org/officeDocument/2006/relationships" r:embed="rId2"/>
        <a:stretch>
          <a:fillRect/>
        </a:stretch>
      </xdr:blipFill>
      <xdr:spPr>
        <a:xfrm>
          <a:off x="7381876" y="35718"/>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0" name="Group 9">
          <a:hlinkClick xmlns:r="http://schemas.openxmlformats.org/officeDocument/2006/relationships" r:id="rId3"/>
          <a:extLst>
            <a:ext uri="{FF2B5EF4-FFF2-40B4-BE49-F238E27FC236}">
              <a16:creationId xmlns:a16="http://schemas.microsoft.com/office/drawing/2014/main" id="{CAEEAE67-1B27-46E7-8F2E-4E2B291B82E4}"/>
            </a:ext>
          </a:extLst>
        </xdr:cNvPr>
        <xdr:cNvGrpSpPr/>
      </xdr:nvGrpSpPr>
      <xdr:grpSpPr>
        <a:xfrm>
          <a:off x="9448800" y="0"/>
          <a:ext cx="976312" cy="1114424"/>
          <a:chOff x="9001125" y="488157"/>
          <a:chExt cx="976312" cy="1119187"/>
        </a:xfrm>
      </xdr:grpSpPr>
      <xdr:pic>
        <xdr:nvPicPr>
          <xdr:cNvPr id="11" name="Picture 10">
            <a:extLst>
              <a:ext uri="{FF2B5EF4-FFF2-40B4-BE49-F238E27FC236}">
                <a16:creationId xmlns:a16="http://schemas.microsoft.com/office/drawing/2014/main" id="{B3D40BAB-408B-4131-8F08-265D5994CF90}"/>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2" name="TextBox 11">
            <a:extLst>
              <a:ext uri="{FF2B5EF4-FFF2-40B4-BE49-F238E27FC236}">
                <a16:creationId xmlns:a16="http://schemas.microsoft.com/office/drawing/2014/main" id="{4628CC6D-EDAB-4B55-A0CB-777CBC521E46}"/>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3" name="TextBox 12">
            <a:extLst>
              <a:ext uri="{FF2B5EF4-FFF2-40B4-BE49-F238E27FC236}">
                <a16:creationId xmlns:a16="http://schemas.microsoft.com/office/drawing/2014/main" id="{B946059C-90D1-4BD9-8FD4-489319943038}"/>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1000-000002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1000-000003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1000-000005000000}"/>
            </a:ext>
          </a:extLst>
        </xdr:cNvPr>
        <xdr:cNvSpPr txBox="1"/>
      </xdr:nvSpPr>
      <xdr:spPr>
        <a:xfrm>
          <a:off x="7915275" y="13338175"/>
          <a:ext cx="362585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95250</xdr:colOff>
      <xdr:row>3</xdr:row>
      <xdr:rowOff>76200</xdr:rowOff>
    </xdr:from>
    <xdr:to>
      <xdr:col>14</xdr:col>
      <xdr:colOff>209550</xdr:colOff>
      <xdr:row>22</xdr:row>
      <xdr:rowOff>190501</xdr:rowOff>
    </xdr:to>
    <xdr:sp macro="" textlink="">
      <xdr:nvSpPr>
        <xdr:cNvPr id="6" name="TextBox 5">
          <a:extLst>
            <a:ext uri="{FF2B5EF4-FFF2-40B4-BE49-F238E27FC236}">
              <a16:creationId xmlns:a16="http://schemas.microsoft.com/office/drawing/2014/main" id="{00000000-0008-0000-1000-000006000000}"/>
            </a:ext>
          </a:extLst>
        </xdr:cNvPr>
        <xdr:cNvSpPr txBox="1"/>
      </xdr:nvSpPr>
      <xdr:spPr>
        <a:xfrm>
          <a:off x="9296400" y="21717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10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10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511969</xdr:colOff>
      <xdr:row>0</xdr:row>
      <xdr:rowOff>35718</xdr:rowOff>
    </xdr:from>
    <xdr:to>
      <xdr:col>7</xdr:col>
      <xdr:colOff>335214</xdr:colOff>
      <xdr:row>0</xdr:row>
      <xdr:rowOff>759617</xdr:rowOff>
    </xdr:to>
    <xdr:pic>
      <xdr:nvPicPr>
        <xdr:cNvPr id="9" name="Picture 8">
          <a:hlinkClick xmlns:r="http://schemas.openxmlformats.org/officeDocument/2006/relationships" r:id="rId1"/>
          <a:extLst>
            <a:ext uri="{FF2B5EF4-FFF2-40B4-BE49-F238E27FC236}">
              <a16:creationId xmlns:a16="http://schemas.microsoft.com/office/drawing/2014/main" id="{A466A0FF-1CF6-4A81-A1BE-C4C5FCB2EC22}"/>
            </a:ext>
          </a:extLst>
        </xdr:cNvPr>
        <xdr:cNvPicPr>
          <a:picLocks noChangeAspect="1"/>
        </xdr:cNvPicPr>
      </xdr:nvPicPr>
      <xdr:blipFill>
        <a:blip xmlns:r="http://schemas.openxmlformats.org/officeDocument/2006/relationships" r:embed="rId2"/>
        <a:stretch>
          <a:fillRect/>
        </a:stretch>
      </xdr:blipFill>
      <xdr:spPr>
        <a:xfrm>
          <a:off x="7358063" y="35718"/>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0" name="Group 9">
          <a:hlinkClick xmlns:r="http://schemas.openxmlformats.org/officeDocument/2006/relationships" r:id="rId3"/>
          <a:extLst>
            <a:ext uri="{FF2B5EF4-FFF2-40B4-BE49-F238E27FC236}">
              <a16:creationId xmlns:a16="http://schemas.microsoft.com/office/drawing/2014/main" id="{B5CCB19B-848A-4165-A9D6-8AF6CE4137D2}"/>
            </a:ext>
          </a:extLst>
        </xdr:cNvPr>
        <xdr:cNvGrpSpPr/>
      </xdr:nvGrpSpPr>
      <xdr:grpSpPr>
        <a:xfrm>
          <a:off x="9448800" y="0"/>
          <a:ext cx="976312" cy="1114424"/>
          <a:chOff x="9001125" y="488157"/>
          <a:chExt cx="976312" cy="1119187"/>
        </a:xfrm>
      </xdr:grpSpPr>
      <xdr:pic>
        <xdr:nvPicPr>
          <xdr:cNvPr id="11" name="Picture 10">
            <a:extLst>
              <a:ext uri="{FF2B5EF4-FFF2-40B4-BE49-F238E27FC236}">
                <a16:creationId xmlns:a16="http://schemas.microsoft.com/office/drawing/2014/main" id="{B04359FB-F674-48E8-B4A4-9F661308F4D6}"/>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2" name="TextBox 11">
            <a:extLst>
              <a:ext uri="{FF2B5EF4-FFF2-40B4-BE49-F238E27FC236}">
                <a16:creationId xmlns:a16="http://schemas.microsoft.com/office/drawing/2014/main" id="{B4CD745F-773A-45DB-81E5-9CF9B4C74BF1}"/>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3" name="TextBox 12">
            <a:extLst>
              <a:ext uri="{FF2B5EF4-FFF2-40B4-BE49-F238E27FC236}">
                <a16:creationId xmlns:a16="http://schemas.microsoft.com/office/drawing/2014/main" id="{1652755A-E511-4C16-9E28-226EC2B96261}"/>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5</xdr:col>
      <xdr:colOff>344717</xdr:colOff>
      <xdr:row>4</xdr:row>
      <xdr:rowOff>203200</xdr:rowOff>
    </xdr:from>
    <xdr:to>
      <xdr:col>7</xdr:col>
      <xdr:colOff>963843</xdr:colOff>
      <xdr:row>6</xdr:row>
      <xdr:rowOff>50800</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6431192" y="2813050"/>
          <a:ext cx="3057526" cy="1219200"/>
          <a:chOff x="5678717" y="2324100"/>
          <a:chExt cx="2765426" cy="1187450"/>
        </a:xfrm>
      </xdr:grpSpPr>
      <xdr:sp macro="" textlink="">
        <xdr:nvSpPr>
          <xdr:cNvPr id="3" name="TextBox 2">
            <a:extLst>
              <a:ext uri="{FF2B5EF4-FFF2-40B4-BE49-F238E27FC236}">
                <a16:creationId xmlns:a16="http://schemas.microsoft.com/office/drawing/2014/main" id="{00000000-0008-0000-11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11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254000</xdr:colOff>
      <xdr:row>1</xdr:row>
      <xdr:rowOff>88900</xdr:rowOff>
    </xdr:from>
    <xdr:to>
      <xdr:col>8</xdr:col>
      <xdr:colOff>1146175</xdr:colOff>
      <xdr:row>2</xdr:row>
      <xdr:rowOff>491712</xdr:rowOff>
    </xdr:to>
    <xdr:pic>
      <xdr:nvPicPr>
        <xdr:cNvPr id="7" name="Picture 6">
          <a:hlinkClick xmlns:r="http://schemas.openxmlformats.org/officeDocument/2006/relationships" r:id="rId2"/>
          <a:extLst>
            <a:ext uri="{FF2B5EF4-FFF2-40B4-BE49-F238E27FC236}">
              <a16:creationId xmlns:a16="http://schemas.microsoft.com/office/drawing/2014/main" id="{2327D831-8B51-4505-A980-C0165B2DF7B9}"/>
            </a:ext>
          </a:extLst>
        </xdr:cNvPr>
        <xdr:cNvPicPr>
          <a:picLocks noChangeAspect="1"/>
        </xdr:cNvPicPr>
      </xdr:nvPicPr>
      <xdr:blipFill>
        <a:blip xmlns:r="http://schemas.openxmlformats.org/officeDocument/2006/relationships" r:embed="rId3"/>
        <a:stretch>
          <a:fillRect/>
        </a:stretch>
      </xdr:blipFill>
      <xdr:spPr>
        <a:xfrm>
          <a:off x="9220200" y="533400"/>
          <a:ext cx="901700" cy="993997"/>
        </a:xfrm>
        <a:prstGeom prst="rect">
          <a:avLst/>
        </a:prstGeom>
      </xdr:spPr>
    </xdr:pic>
    <xdr:clientData fPrintsWithSheet="0"/>
  </xdr:twoCellAnchor>
  <xdr:twoCellAnchor>
    <xdr:from>
      <xdr:col>12</xdr:col>
      <xdr:colOff>452438</xdr:colOff>
      <xdr:row>4</xdr:row>
      <xdr:rowOff>130969</xdr:rowOff>
    </xdr:from>
    <xdr:to>
      <xdr:col>13</xdr:col>
      <xdr:colOff>357188</xdr:colOff>
      <xdr:row>5</xdr:row>
      <xdr:rowOff>273843</xdr:rowOff>
    </xdr:to>
    <xdr:grpSp>
      <xdr:nvGrpSpPr>
        <xdr:cNvPr id="8" name="Group 7">
          <a:hlinkClick xmlns:r="http://schemas.openxmlformats.org/officeDocument/2006/relationships" r:id="rId4"/>
          <a:extLst>
            <a:ext uri="{FF2B5EF4-FFF2-40B4-BE49-F238E27FC236}">
              <a16:creationId xmlns:a16="http://schemas.microsoft.com/office/drawing/2014/main" id="{5971ADC6-A9A5-40C3-BC21-E16AD3577F8E}"/>
            </a:ext>
          </a:extLst>
        </xdr:cNvPr>
        <xdr:cNvGrpSpPr/>
      </xdr:nvGrpSpPr>
      <xdr:grpSpPr>
        <a:xfrm>
          <a:off x="15768638" y="2740819"/>
          <a:ext cx="1085850" cy="1114424"/>
          <a:chOff x="9001125" y="488157"/>
          <a:chExt cx="976312" cy="1119187"/>
        </a:xfrm>
      </xdr:grpSpPr>
      <xdr:pic>
        <xdr:nvPicPr>
          <xdr:cNvPr id="9" name="Picture 8">
            <a:extLst>
              <a:ext uri="{FF2B5EF4-FFF2-40B4-BE49-F238E27FC236}">
                <a16:creationId xmlns:a16="http://schemas.microsoft.com/office/drawing/2014/main" id="{A61C7A70-6F12-4417-8982-3761486571FD}"/>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10" name="TextBox 9">
            <a:extLst>
              <a:ext uri="{FF2B5EF4-FFF2-40B4-BE49-F238E27FC236}">
                <a16:creationId xmlns:a16="http://schemas.microsoft.com/office/drawing/2014/main" id="{6F312A3F-7081-46B6-BCB7-323F900C3340}"/>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1" name="TextBox 10">
            <a:extLst>
              <a:ext uri="{FF2B5EF4-FFF2-40B4-BE49-F238E27FC236}">
                <a16:creationId xmlns:a16="http://schemas.microsoft.com/office/drawing/2014/main" id="{643ABC26-A709-457B-A145-BCDBA61F5E2B}"/>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5</xdr:col>
      <xdr:colOff>368300</xdr:colOff>
      <xdr:row>4</xdr:row>
      <xdr:rowOff>215900</xdr:rowOff>
    </xdr:from>
    <xdr:to>
      <xdr:col>7</xdr:col>
      <xdr:colOff>1012826</xdr:colOff>
      <xdr:row>6</xdr:row>
      <xdr:rowOff>234950</xdr:rowOff>
    </xdr:to>
    <xdr:grpSp>
      <xdr:nvGrpSpPr>
        <xdr:cNvPr id="7" name="Group 6">
          <a:extLst>
            <a:ext uri="{FF2B5EF4-FFF2-40B4-BE49-F238E27FC236}">
              <a16:creationId xmlns:a16="http://schemas.microsoft.com/office/drawing/2014/main" id="{00000000-0008-0000-1200-000007000000}"/>
            </a:ext>
          </a:extLst>
        </xdr:cNvPr>
        <xdr:cNvGrpSpPr/>
      </xdr:nvGrpSpPr>
      <xdr:grpSpPr>
        <a:xfrm>
          <a:off x="6515100" y="2837180"/>
          <a:ext cx="3042286" cy="1339850"/>
          <a:chOff x="5678717" y="2324100"/>
          <a:chExt cx="2765426" cy="1187450"/>
        </a:xfrm>
      </xdr:grpSpPr>
      <xdr:sp macro="" textlink="">
        <xdr:nvSpPr>
          <xdr:cNvPr id="8" name="TextBox 7">
            <a:extLst>
              <a:ext uri="{FF2B5EF4-FFF2-40B4-BE49-F238E27FC236}">
                <a16:creationId xmlns:a16="http://schemas.microsoft.com/office/drawing/2014/main" id="{00000000-0008-0000-1200-000008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9" name="Picture 8">
            <a:extLst>
              <a:ext uri="{FF2B5EF4-FFF2-40B4-BE49-F238E27FC236}">
                <a16:creationId xmlns:a16="http://schemas.microsoft.com/office/drawing/2014/main" id="{00000000-0008-0000-1200-000009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10" name="Picture 9">
            <a:extLst>
              <a:ext uri="{FF2B5EF4-FFF2-40B4-BE49-F238E27FC236}">
                <a16:creationId xmlns:a16="http://schemas.microsoft.com/office/drawing/2014/main" id="{00000000-0008-0000-1200-00000A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203200</xdr:colOff>
      <xdr:row>1</xdr:row>
      <xdr:rowOff>101600</xdr:rowOff>
    </xdr:from>
    <xdr:to>
      <xdr:col>8</xdr:col>
      <xdr:colOff>1104900</xdr:colOff>
      <xdr:row>2</xdr:row>
      <xdr:rowOff>498697</xdr:rowOff>
    </xdr:to>
    <xdr:pic>
      <xdr:nvPicPr>
        <xdr:cNvPr id="6" name="Picture 5">
          <a:hlinkClick xmlns:r="http://schemas.openxmlformats.org/officeDocument/2006/relationships" r:id="rId2"/>
          <a:extLst>
            <a:ext uri="{FF2B5EF4-FFF2-40B4-BE49-F238E27FC236}">
              <a16:creationId xmlns:a16="http://schemas.microsoft.com/office/drawing/2014/main" id="{1B6E6736-B0D6-4710-9D0F-3F2D0E4580BB}"/>
            </a:ext>
          </a:extLst>
        </xdr:cNvPr>
        <xdr:cNvPicPr>
          <a:picLocks noChangeAspect="1"/>
        </xdr:cNvPicPr>
      </xdr:nvPicPr>
      <xdr:blipFill>
        <a:blip xmlns:r="http://schemas.openxmlformats.org/officeDocument/2006/relationships" r:embed="rId3"/>
        <a:stretch>
          <a:fillRect/>
        </a:stretch>
      </xdr:blipFill>
      <xdr:spPr>
        <a:xfrm>
          <a:off x="9194800" y="546100"/>
          <a:ext cx="901700" cy="993997"/>
        </a:xfrm>
        <a:prstGeom prst="rect">
          <a:avLst/>
        </a:prstGeom>
      </xdr:spPr>
    </xdr:pic>
    <xdr:clientData fPrintsWithSheet="0"/>
  </xdr:twoCellAnchor>
  <xdr:twoCellAnchor>
    <xdr:from>
      <xdr:col>12</xdr:col>
      <xdr:colOff>457200</xdr:colOff>
      <xdr:row>4</xdr:row>
      <xdr:rowOff>457200</xdr:rowOff>
    </xdr:from>
    <xdr:to>
      <xdr:col>13</xdr:col>
      <xdr:colOff>354012</xdr:colOff>
      <xdr:row>6</xdr:row>
      <xdr:rowOff>230187</xdr:rowOff>
    </xdr:to>
    <xdr:grpSp>
      <xdr:nvGrpSpPr>
        <xdr:cNvPr id="11" name="Group 10">
          <a:hlinkClick xmlns:r="http://schemas.openxmlformats.org/officeDocument/2006/relationships" r:id="rId4"/>
          <a:extLst>
            <a:ext uri="{FF2B5EF4-FFF2-40B4-BE49-F238E27FC236}">
              <a16:creationId xmlns:a16="http://schemas.microsoft.com/office/drawing/2014/main" id="{78815613-EA2C-464A-A5DA-0097037006D5}"/>
            </a:ext>
          </a:extLst>
        </xdr:cNvPr>
        <xdr:cNvGrpSpPr/>
      </xdr:nvGrpSpPr>
      <xdr:grpSpPr>
        <a:xfrm>
          <a:off x="15819120" y="3078480"/>
          <a:ext cx="1075372" cy="1093787"/>
          <a:chOff x="9001125" y="488157"/>
          <a:chExt cx="976312" cy="1119187"/>
        </a:xfrm>
      </xdr:grpSpPr>
      <xdr:pic>
        <xdr:nvPicPr>
          <xdr:cNvPr id="12" name="Picture 11">
            <a:extLst>
              <a:ext uri="{FF2B5EF4-FFF2-40B4-BE49-F238E27FC236}">
                <a16:creationId xmlns:a16="http://schemas.microsoft.com/office/drawing/2014/main" id="{8D2575B3-F869-4BE0-9525-B81466EC88F4}"/>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13" name="TextBox 12">
            <a:extLst>
              <a:ext uri="{FF2B5EF4-FFF2-40B4-BE49-F238E27FC236}">
                <a16:creationId xmlns:a16="http://schemas.microsoft.com/office/drawing/2014/main" id="{6DF2573D-14CE-4914-B993-1DDB46735327}"/>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4" name="TextBox 13">
            <a:extLst>
              <a:ext uri="{FF2B5EF4-FFF2-40B4-BE49-F238E27FC236}">
                <a16:creationId xmlns:a16="http://schemas.microsoft.com/office/drawing/2014/main" id="{9B91EFCD-3EF8-4181-BD0C-EB298CEBC23B}"/>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1190625</xdr:colOff>
      <xdr:row>0</xdr:row>
      <xdr:rowOff>539750</xdr:rowOff>
    </xdr:from>
    <xdr:to>
      <xdr:col>6</xdr:col>
      <xdr:colOff>22952</xdr:colOff>
      <xdr:row>1</xdr:row>
      <xdr:rowOff>636269</xdr:rowOff>
    </xdr:to>
    <xdr:pic>
      <xdr:nvPicPr>
        <xdr:cNvPr id="2" name="Picture 1">
          <a:hlinkClick xmlns:r="http://schemas.openxmlformats.org/officeDocument/2006/relationships" r:id="rId1"/>
          <a:extLst>
            <a:ext uri="{FF2B5EF4-FFF2-40B4-BE49-F238E27FC236}">
              <a16:creationId xmlns:a16="http://schemas.microsoft.com/office/drawing/2014/main" id="{3AA08713-9FE6-4219-B62D-2B42B0591662}"/>
            </a:ext>
          </a:extLst>
        </xdr:cNvPr>
        <xdr:cNvPicPr>
          <a:picLocks noChangeAspect="1"/>
        </xdr:cNvPicPr>
      </xdr:nvPicPr>
      <xdr:blipFill>
        <a:blip xmlns:r="http://schemas.openxmlformats.org/officeDocument/2006/relationships" r:embed="rId2"/>
        <a:stretch>
          <a:fillRect/>
        </a:stretch>
      </xdr:blipFill>
      <xdr:spPr>
        <a:xfrm>
          <a:off x="8223250" y="539750"/>
          <a:ext cx="656682" cy="723899"/>
        </a:xfrm>
        <a:prstGeom prst="rect">
          <a:avLst/>
        </a:prstGeom>
      </xdr:spPr>
    </xdr:pic>
    <xdr:clientData fPrintsWithSheet="0"/>
  </xdr:twoCellAnchor>
  <xdr:twoCellAnchor>
    <xdr:from>
      <xdr:col>2</xdr:col>
      <xdr:colOff>1111250</xdr:colOff>
      <xdr:row>2</xdr:row>
      <xdr:rowOff>809625</xdr:rowOff>
    </xdr:from>
    <xdr:to>
      <xdr:col>3</xdr:col>
      <xdr:colOff>301625</xdr:colOff>
      <xdr:row>3</xdr:row>
      <xdr:rowOff>444500</xdr:rowOff>
    </xdr:to>
    <xdr:sp macro="" textlink="">
      <xdr:nvSpPr>
        <xdr:cNvPr id="3" name="TextBox 2">
          <a:extLst>
            <a:ext uri="{FF2B5EF4-FFF2-40B4-BE49-F238E27FC236}">
              <a16:creationId xmlns:a16="http://schemas.microsoft.com/office/drawing/2014/main" id="{7BB21C6C-D2C9-4ED5-B17C-0C1E6456347A}"/>
            </a:ext>
          </a:extLst>
        </xdr:cNvPr>
        <xdr:cNvSpPr txBox="1"/>
      </xdr:nvSpPr>
      <xdr:spPr>
        <a:xfrm>
          <a:off x="3476625" y="2095500"/>
          <a:ext cx="1016000" cy="1111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6000" b="1"/>
            <a:t>+</a:t>
          </a:r>
        </a:p>
      </xdr:txBody>
    </xdr:sp>
    <xdr:clientData/>
  </xdr:twoCellAnchor>
  <xdr:twoCellAnchor>
    <xdr:from>
      <xdr:col>3</xdr:col>
      <xdr:colOff>517525</xdr:colOff>
      <xdr:row>3</xdr:row>
      <xdr:rowOff>104775</xdr:rowOff>
    </xdr:from>
    <xdr:to>
      <xdr:col>4</xdr:col>
      <xdr:colOff>247650</xdr:colOff>
      <xdr:row>3</xdr:row>
      <xdr:rowOff>1104900</xdr:rowOff>
    </xdr:to>
    <xdr:sp macro="" textlink="">
      <xdr:nvSpPr>
        <xdr:cNvPr id="4" name="TextBox 3">
          <a:extLst>
            <a:ext uri="{FF2B5EF4-FFF2-40B4-BE49-F238E27FC236}">
              <a16:creationId xmlns:a16="http://schemas.microsoft.com/office/drawing/2014/main" id="{8F3715BF-E15C-4766-A807-FBF75E689615}"/>
            </a:ext>
          </a:extLst>
        </xdr:cNvPr>
        <xdr:cNvSpPr txBox="1"/>
      </xdr:nvSpPr>
      <xdr:spPr>
        <a:xfrm>
          <a:off x="4708525" y="2755900"/>
          <a:ext cx="1016000" cy="1000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4400" b="1"/>
            <a:t>=</a:t>
          </a:r>
        </a:p>
      </xdr:txBody>
    </xdr:sp>
    <xdr:clientData/>
  </xdr:twoCellAnchor>
  <xdr:twoCellAnchor>
    <xdr:from>
      <xdr:col>5</xdr:col>
      <xdr:colOff>1831975</xdr:colOff>
      <xdr:row>2</xdr:row>
      <xdr:rowOff>38100</xdr:rowOff>
    </xdr:from>
    <xdr:to>
      <xdr:col>8</xdr:col>
      <xdr:colOff>171449</xdr:colOff>
      <xdr:row>2</xdr:row>
      <xdr:rowOff>1038226</xdr:rowOff>
    </xdr:to>
    <xdr:sp macro="" textlink="">
      <xdr:nvSpPr>
        <xdr:cNvPr id="5" name="TextBox 4">
          <a:extLst>
            <a:ext uri="{FF2B5EF4-FFF2-40B4-BE49-F238E27FC236}">
              <a16:creationId xmlns:a16="http://schemas.microsoft.com/office/drawing/2014/main" id="{1842DA67-4905-4ECE-9D72-0C0366193C81}"/>
            </a:ext>
          </a:extLst>
        </xdr:cNvPr>
        <xdr:cNvSpPr txBox="1"/>
      </xdr:nvSpPr>
      <xdr:spPr>
        <a:xfrm>
          <a:off x="9578975" y="1308100"/>
          <a:ext cx="2238374" cy="1000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600" b="1"/>
            <a:t>Typical FT Teacher Assign Time:</a:t>
          </a:r>
        </a:p>
      </xdr:txBody>
    </xdr:sp>
    <xdr:clientData/>
  </xdr:twoCellAnchor>
  <xdr:twoCellAnchor>
    <xdr:from>
      <xdr:col>7</xdr:col>
      <xdr:colOff>335915</xdr:colOff>
      <xdr:row>1</xdr:row>
      <xdr:rowOff>605155</xdr:rowOff>
    </xdr:from>
    <xdr:to>
      <xdr:col>9</xdr:col>
      <xdr:colOff>69214</xdr:colOff>
      <xdr:row>2</xdr:row>
      <xdr:rowOff>1101091</xdr:rowOff>
    </xdr:to>
    <xdr:sp macro="" textlink="">
      <xdr:nvSpPr>
        <xdr:cNvPr id="6" name="TextBox 5">
          <a:extLst>
            <a:ext uri="{FF2B5EF4-FFF2-40B4-BE49-F238E27FC236}">
              <a16:creationId xmlns:a16="http://schemas.microsoft.com/office/drawing/2014/main" id="{132C07F2-0978-437E-9D6B-C5D8C3302AB7}"/>
            </a:ext>
          </a:extLst>
        </xdr:cNvPr>
        <xdr:cNvSpPr txBox="1"/>
      </xdr:nvSpPr>
      <xdr:spPr>
        <a:xfrm>
          <a:off x="10597515" y="1240155"/>
          <a:ext cx="1968499" cy="1143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600" b="1"/>
            <a:t>My</a:t>
          </a:r>
        </a:p>
        <a:p>
          <a:pPr algn="ctr"/>
          <a:r>
            <a:rPr lang="en-CA" sz="1600" b="1"/>
            <a:t>Maximum Assigned Time:</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5</xdr:col>
      <xdr:colOff>393700</xdr:colOff>
      <xdr:row>4</xdr:row>
      <xdr:rowOff>139700</xdr:rowOff>
    </xdr:from>
    <xdr:to>
      <xdr:col>7</xdr:col>
      <xdr:colOff>1038226</xdr:colOff>
      <xdr:row>6</xdr:row>
      <xdr:rowOff>158750</xdr:rowOff>
    </xdr:to>
    <xdr:grpSp>
      <xdr:nvGrpSpPr>
        <xdr:cNvPr id="7" name="Group 6">
          <a:extLst>
            <a:ext uri="{FF2B5EF4-FFF2-40B4-BE49-F238E27FC236}">
              <a16:creationId xmlns:a16="http://schemas.microsoft.com/office/drawing/2014/main" id="{00000000-0008-0000-1300-000007000000}"/>
            </a:ext>
          </a:extLst>
        </xdr:cNvPr>
        <xdr:cNvGrpSpPr/>
      </xdr:nvGrpSpPr>
      <xdr:grpSpPr>
        <a:xfrm>
          <a:off x="6560820" y="2760980"/>
          <a:ext cx="3042286" cy="1339850"/>
          <a:chOff x="5678717" y="2324100"/>
          <a:chExt cx="2765426" cy="1187450"/>
        </a:xfrm>
      </xdr:grpSpPr>
      <xdr:sp macro="" textlink="">
        <xdr:nvSpPr>
          <xdr:cNvPr id="8" name="TextBox 7">
            <a:extLst>
              <a:ext uri="{FF2B5EF4-FFF2-40B4-BE49-F238E27FC236}">
                <a16:creationId xmlns:a16="http://schemas.microsoft.com/office/drawing/2014/main" id="{00000000-0008-0000-1300-000008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9" name="Picture 8">
            <a:extLst>
              <a:ext uri="{FF2B5EF4-FFF2-40B4-BE49-F238E27FC236}">
                <a16:creationId xmlns:a16="http://schemas.microsoft.com/office/drawing/2014/main" id="{00000000-0008-0000-1300-000009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10" name="Picture 9">
            <a:extLst>
              <a:ext uri="{FF2B5EF4-FFF2-40B4-BE49-F238E27FC236}">
                <a16:creationId xmlns:a16="http://schemas.microsoft.com/office/drawing/2014/main" id="{00000000-0008-0000-1300-00000A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241300</xdr:colOff>
      <xdr:row>1</xdr:row>
      <xdr:rowOff>114300</xdr:rowOff>
    </xdr:from>
    <xdr:to>
      <xdr:col>8</xdr:col>
      <xdr:colOff>1143000</xdr:colOff>
      <xdr:row>2</xdr:row>
      <xdr:rowOff>530447</xdr:rowOff>
    </xdr:to>
    <xdr:pic>
      <xdr:nvPicPr>
        <xdr:cNvPr id="6" name="Picture 5">
          <a:hlinkClick xmlns:r="http://schemas.openxmlformats.org/officeDocument/2006/relationships" r:id="rId2"/>
          <a:extLst>
            <a:ext uri="{FF2B5EF4-FFF2-40B4-BE49-F238E27FC236}">
              <a16:creationId xmlns:a16="http://schemas.microsoft.com/office/drawing/2014/main" id="{DD28B9A7-6AE4-4D35-AEB7-22BB693E6DAC}"/>
            </a:ext>
          </a:extLst>
        </xdr:cNvPr>
        <xdr:cNvPicPr>
          <a:picLocks noChangeAspect="1"/>
        </xdr:cNvPicPr>
      </xdr:nvPicPr>
      <xdr:blipFill>
        <a:blip xmlns:r="http://schemas.openxmlformats.org/officeDocument/2006/relationships" r:embed="rId3"/>
        <a:stretch>
          <a:fillRect/>
        </a:stretch>
      </xdr:blipFill>
      <xdr:spPr>
        <a:xfrm>
          <a:off x="9245600" y="558800"/>
          <a:ext cx="901700" cy="993997"/>
        </a:xfrm>
        <a:prstGeom prst="rect">
          <a:avLst/>
        </a:prstGeom>
      </xdr:spPr>
    </xdr:pic>
    <xdr:clientData fPrintsWithSheet="0"/>
  </xdr:twoCellAnchor>
  <xdr:twoCellAnchor>
    <xdr:from>
      <xdr:col>12</xdr:col>
      <xdr:colOff>355600</xdr:colOff>
      <xdr:row>4</xdr:row>
      <xdr:rowOff>635000</xdr:rowOff>
    </xdr:from>
    <xdr:to>
      <xdr:col>13</xdr:col>
      <xdr:colOff>303212</xdr:colOff>
      <xdr:row>6</xdr:row>
      <xdr:rowOff>407987</xdr:rowOff>
    </xdr:to>
    <xdr:grpSp>
      <xdr:nvGrpSpPr>
        <xdr:cNvPr id="11" name="Group 10">
          <a:hlinkClick xmlns:r="http://schemas.openxmlformats.org/officeDocument/2006/relationships" r:id="rId4"/>
          <a:extLst>
            <a:ext uri="{FF2B5EF4-FFF2-40B4-BE49-F238E27FC236}">
              <a16:creationId xmlns:a16="http://schemas.microsoft.com/office/drawing/2014/main" id="{5F8EFC3B-3652-4A6C-A936-D78C37D6CD2C}"/>
            </a:ext>
          </a:extLst>
        </xdr:cNvPr>
        <xdr:cNvGrpSpPr/>
      </xdr:nvGrpSpPr>
      <xdr:grpSpPr>
        <a:xfrm>
          <a:off x="15819120" y="3256280"/>
          <a:ext cx="1075372" cy="1093787"/>
          <a:chOff x="9001125" y="488157"/>
          <a:chExt cx="976312" cy="1119187"/>
        </a:xfrm>
      </xdr:grpSpPr>
      <xdr:pic>
        <xdr:nvPicPr>
          <xdr:cNvPr id="12" name="Picture 11">
            <a:extLst>
              <a:ext uri="{FF2B5EF4-FFF2-40B4-BE49-F238E27FC236}">
                <a16:creationId xmlns:a16="http://schemas.microsoft.com/office/drawing/2014/main" id="{E23E0A3A-4886-4EB9-BD3E-09771048652D}"/>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13" name="TextBox 12">
            <a:extLst>
              <a:ext uri="{FF2B5EF4-FFF2-40B4-BE49-F238E27FC236}">
                <a16:creationId xmlns:a16="http://schemas.microsoft.com/office/drawing/2014/main" id="{D2B85BE9-8603-42F6-A176-C57684F3430A}"/>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4" name="TextBox 13">
            <a:extLst>
              <a:ext uri="{FF2B5EF4-FFF2-40B4-BE49-F238E27FC236}">
                <a16:creationId xmlns:a16="http://schemas.microsoft.com/office/drawing/2014/main" id="{63C79E8A-684A-4DD7-B343-0F6642798EC6}"/>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5</xdr:col>
      <xdr:colOff>393700</xdr:colOff>
      <xdr:row>4</xdr:row>
      <xdr:rowOff>241300</xdr:rowOff>
    </xdr:from>
    <xdr:to>
      <xdr:col>7</xdr:col>
      <xdr:colOff>1038226</xdr:colOff>
      <xdr:row>6</xdr:row>
      <xdr:rowOff>260350</xdr:rowOff>
    </xdr:to>
    <xdr:grpSp>
      <xdr:nvGrpSpPr>
        <xdr:cNvPr id="6" name="Group 5">
          <a:extLst>
            <a:ext uri="{FF2B5EF4-FFF2-40B4-BE49-F238E27FC236}">
              <a16:creationId xmlns:a16="http://schemas.microsoft.com/office/drawing/2014/main" id="{00000000-0008-0000-1400-000006000000}"/>
            </a:ext>
          </a:extLst>
        </xdr:cNvPr>
        <xdr:cNvGrpSpPr/>
      </xdr:nvGrpSpPr>
      <xdr:grpSpPr>
        <a:xfrm>
          <a:off x="6540500" y="2862580"/>
          <a:ext cx="3042286" cy="1339850"/>
          <a:chOff x="5678717" y="2324100"/>
          <a:chExt cx="2765426" cy="1187450"/>
        </a:xfrm>
      </xdr:grpSpPr>
      <xdr:sp macro="" textlink="">
        <xdr:nvSpPr>
          <xdr:cNvPr id="7" name="TextBox 6">
            <a:extLst>
              <a:ext uri="{FF2B5EF4-FFF2-40B4-BE49-F238E27FC236}">
                <a16:creationId xmlns:a16="http://schemas.microsoft.com/office/drawing/2014/main" id="{00000000-0008-0000-1400-000007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8" name="Picture 7">
            <a:extLst>
              <a:ext uri="{FF2B5EF4-FFF2-40B4-BE49-F238E27FC236}">
                <a16:creationId xmlns:a16="http://schemas.microsoft.com/office/drawing/2014/main" id="{00000000-0008-0000-1400-000008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9" name="Picture 8">
            <a:extLst>
              <a:ext uri="{FF2B5EF4-FFF2-40B4-BE49-F238E27FC236}">
                <a16:creationId xmlns:a16="http://schemas.microsoft.com/office/drawing/2014/main" id="{00000000-0008-0000-1400-000009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190500</xdr:colOff>
      <xdr:row>1</xdr:row>
      <xdr:rowOff>88900</xdr:rowOff>
    </xdr:from>
    <xdr:to>
      <xdr:col>8</xdr:col>
      <xdr:colOff>1101725</xdr:colOff>
      <xdr:row>2</xdr:row>
      <xdr:rowOff>491712</xdr:rowOff>
    </xdr:to>
    <xdr:pic>
      <xdr:nvPicPr>
        <xdr:cNvPr id="10" name="Picture 9">
          <a:hlinkClick xmlns:r="http://schemas.openxmlformats.org/officeDocument/2006/relationships" r:id="rId2"/>
          <a:extLst>
            <a:ext uri="{FF2B5EF4-FFF2-40B4-BE49-F238E27FC236}">
              <a16:creationId xmlns:a16="http://schemas.microsoft.com/office/drawing/2014/main" id="{4ED26C47-849C-46BB-82DA-E20E9AA56FF9}"/>
            </a:ext>
          </a:extLst>
        </xdr:cNvPr>
        <xdr:cNvPicPr>
          <a:picLocks noChangeAspect="1"/>
        </xdr:cNvPicPr>
      </xdr:nvPicPr>
      <xdr:blipFill>
        <a:blip xmlns:r="http://schemas.openxmlformats.org/officeDocument/2006/relationships" r:embed="rId3"/>
        <a:stretch>
          <a:fillRect/>
        </a:stretch>
      </xdr:blipFill>
      <xdr:spPr>
        <a:xfrm>
          <a:off x="9182100" y="533400"/>
          <a:ext cx="901700" cy="993997"/>
        </a:xfrm>
        <a:prstGeom prst="rect">
          <a:avLst/>
        </a:prstGeom>
      </xdr:spPr>
    </xdr:pic>
    <xdr:clientData fPrintsWithSheet="0"/>
  </xdr:twoCellAnchor>
  <xdr:twoCellAnchor>
    <xdr:from>
      <xdr:col>12</xdr:col>
      <xdr:colOff>368300</xdr:colOff>
      <xdr:row>4</xdr:row>
      <xdr:rowOff>635000</xdr:rowOff>
    </xdr:from>
    <xdr:to>
      <xdr:col>13</xdr:col>
      <xdr:colOff>315912</xdr:colOff>
      <xdr:row>6</xdr:row>
      <xdr:rowOff>407987</xdr:rowOff>
    </xdr:to>
    <xdr:grpSp>
      <xdr:nvGrpSpPr>
        <xdr:cNvPr id="11" name="Group 10">
          <a:hlinkClick xmlns:r="http://schemas.openxmlformats.org/officeDocument/2006/relationships" r:id="rId4"/>
          <a:extLst>
            <a:ext uri="{FF2B5EF4-FFF2-40B4-BE49-F238E27FC236}">
              <a16:creationId xmlns:a16="http://schemas.microsoft.com/office/drawing/2014/main" id="{66FC9429-003B-4343-9E57-C14DEAECFEFB}"/>
            </a:ext>
          </a:extLst>
        </xdr:cNvPr>
        <xdr:cNvGrpSpPr/>
      </xdr:nvGrpSpPr>
      <xdr:grpSpPr>
        <a:xfrm>
          <a:off x="15730220" y="3256280"/>
          <a:ext cx="1075372" cy="1093787"/>
          <a:chOff x="9001125" y="488157"/>
          <a:chExt cx="976312" cy="1119187"/>
        </a:xfrm>
      </xdr:grpSpPr>
      <xdr:pic>
        <xdr:nvPicPr>
          <xdr:cNvPr id="12" name="Picture 11">
            <a:extLst>
              <a:ext uri="{FF2B5EF4-FFF2-40B4-BE49-F238E27FC236}">
                <a16:creationId xmlns:a16="http://schemas.microsoft.com/office/drawing/2014/main" id="{8941CDD6-EBF6-471E-B578-83C6E8B01D84}"/>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13" name="TextBox 12">
            <a:extLst>
              <a:ext uri="{FF2B5EF4-FFF2-40B4-BE49-F238E27FC236}">
                <a16:creationId xmlns:a16="http://schemas.microsoft.com/office/drawing/2014/main" id="{B203BBB1-A0B9-43E3-A88E-B916791BB82A}"/>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4" name="TextBox 13">
            <a:extLst>
              <a:ext uri="{FF2B5EF4-FFF2-40B4-BE49-F238E27FC236}">
                <a16:creationId xmlns:a16="http://schemas.microsoft.com/office/drawing/2014/main" id="{7D28ACF1-793E-4D96-81CE-82F8947E4ACD}"/>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5</xdr:col>
      <xdr:colOff>419100</xdr:colOff>
      <xdr:row>4</xdr:row>
      <xdr:rowOff>228600</xdr:rowOff>
    </xdr:from>
    <xdr:to>
      <xdr:col>7</xdr:col>
      <xdr:colOff>1063626</xdr:colOff>
      <xdr:row>6</xdr:row>
      <xdr:rowOff>247650</xdr:rowOff>
    </xdr:to>
    <xdr:grpSp>
      <xdr:nvGrpSpPr>
        <xdr:cNvPr id="6" name="Group 5">
          <a:extLst>
            <a:ext uri="{FF2B5EF4-FFF2-40B4-BE49-F238E27FC236}">
              <a16:creationId xmlns:a16="http://schemas.microsoft.com/office/drawing/2014/main" id="{00000000-0008-0000-1500-000006000000}"/>
            </a:ext>
          </a:extLst>
        </xdr:cNvPr>
        <xdr:cNvGrpSpPr/>
      </xdr:nvGrpSpPr>
      <xdr:grpSpPr>
        <a:xfrm>
          <a:off x="6565900" y="2849880"/>
          <a:ext cx="3042286" cy="1339850"/>
          <a:chOff x="5678717" y="2324100"/>
          <a:chExt cx="2765426" cy="1187450"/>
        </a:xfrm>
      </xdr:grpSpPr>
      <xdr:sp macro="" textlink="">
        <xdr:nvSpPr>
          <xdr:cNvPr id="7" name="TextBox 6">
            <a:extLst>
              <a:ext uri="{FF2B5EF4-FFF2-40B4-BE49-F238E27FC236}">
                <a16:creationId xmlns:a16="http://schemas.microsoft.com/office/drawing/2014/main" id="{00000000-0008-0000-1500-000007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8" name="Picture 7">
            <a:extLst>
              <a:ext uri="{FF2B5EF4-FFF2-40B4-BE49-F238E27FC236}">
                <a16:creationId xmlns:a16="http://schemas.microsoft.com/office/drawing/2014/main" id="{00000000-0008-0000-1500-000008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9" name="Picture 8">
            <a:extLst>
              <a:ext uri="{FF2B5EF4-FFF2-40B4-BE49-F238E27FC236}">
                <a16:creationId xmlns:a16="http://schemas.microsoft.com/office/drawing/2014/main" id="{00000000-0008-0000-1500-000009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190500</xdr:colOff>
      <xdr:row>1</xdr:row>
      <xdr:rowOff>101600</xdr:rowOff>
    </xdr:from>
    <xdr:to>
      <xdr:col>8</xdr:col>
      <xdr:colOff>1101725</xdr:colOff>
      <xdr:row>2</xdr:row>
      <xdr:rowOff>498697</xdr:rowOff>
    </xdr:to>
    <xdr:pic>
      <xdr:nvPicPr>
        <xdr:cNvPr id="10" name="Picture 9">
          <a:hlinkClick xmlns:r="http://schemas.openxmlformats.org/officeDocument/2006/relationships" r:id="rId2"/>
          <a:extLst>
            <a:ext uri="{FF2B5EF4-FFF2-40B4-BE49-F238E27FC236}">
              <a16:creationId xmlns:a16="http://schemas.microsoft.com/office/drawing/2014/main" id="{6F626439-8923-430B-89F0-488A8584185A}"/>
            </a:ext>
          </a:extLst>
        </xdr:cNvPr>
        <xdr:cNvPicPr>
          <a:picLocks noChangeAspect="1"/>
        </xdr:cNvPicPr>
      </xdr:nvPicPr>
      <xdr:blipFill>
        <a:blip xmlns:r="http://schemas.openxmlformats.org/officeDocument/2006/relationships" r:embed="rId3"/>
        <a:stretch>
          <a:fillRect/>
        </a:stretch>
      </xdr:blipFill>
      <xdr:spPr>
        <a:xfrm>
          <a:off x="9182100" y="546100"/>
          <a:ext cx="901700" cy="993997"/>
        </a:xfrm>
        <a:prstGeom prst="rect">
          <a:avLst/>
        </a:prstGeom>
      </xdr:spPr>
    </xdr:pic>
    <xdr:clientData fPrintsWithSheet="0"/>
  </xdr:twoCellAnchor>
  <xdr:twoCellAnchor>
    <xdr:from>
      <xdr:col>12</xdr:col>
      <xdr:colOff>431800</xdr:colOff>
      <xdr:row>4</xdr:row>
      <xdr:rowOff>622300</xdr:rowOff>
    </xdr:from>
    <xdr:to>
      <xdr:col>13</xdr:col>
      <xdr:colOff>277812</xdr:colOff>
      <xdr:row>6</xdr:row>
      <xdr:rowOff>395287</xdr:rowOff>
    </xdr:to>
    <xdr:grpSp>
      <xdr:nvGrpSpPr>
        <xdr:cNvPr id="11" name="Group 10">
          <a:hlinkClick xmlns:r="http://schemas.openxmlformats.org/officeDocument/2006/relationships" r:id="rId4"/>
          <a:extLst>
            <a:ext uri="{FF2B5EF4-FFF2-40B4-BE49-F238E27FC236}">
              <a16:creationId xmlns:a16="http://schemas.microsoft.com/office/drawing/2014/main" id="{03272699-136D-418C-B7B8-60DEB5CC74E4}"/>
            </a:ext>
          </a:extLst>
        </xdr:cNvPr>
        <xdr:cNvGrpSpPr/>
      </xdr:nvGrpSpPr>
      <xdr:grpSpPr>
        <a:xfrm>
          <a:off x="15783560" y="3243580"/>
          <a:ext cx="1095692" cy="1093787"/>
          <a:chOff x="9001125" y="488157"/>
          <a:chExt cx="976312" cy="1119187"/>
        </a:xfrm>
      </xdr:grpSpPr>
      <xdr:pic>
        <xdr:nvPicPr>
          <xdr:cNvPr id="12" name="Picture 11">
            <a:extLst>
              <a:ext uri="{FF2B5EF4-FFF2-40B4-BE49-F238E27FC236}">
                <a16:creationId xmlns:a16="http://schemas.microsoft.com/office/drawing/2014/main" id="{BE9C664A-7A0C-4147-B024-B15D14D7195B}"/>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13" name="TextBox 12">
            <a:extLst>
              <a:ext uri="{FF2B5EF4-FFF2-40B4-BE49-F238E27FC236}">
                <a16:creationId xmlns:a16="http://schemas.microsoft.com/office/drawing/2014/main" id="{053263CB-78C6-4099-B82A-F7C191038897}"/>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4" name="TextBox 13">
            <a:extLst>
              <a:ext uri="{FF2B5EF4-FFF2-40B4-BE49-F238E27FC236}">
                <a16:creationId xmlns:a16="http://schemas.microsoft.com/office/drawing/2014/main" id="{098E1009-DBB3-4904-9EAE-AF588B3B23DD}"/>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5</xdr:col>
      <xdr:colOff>393700</xdr:colOff>
      <xdr:row>4</xdr:row>
      <xdr:rowOff>203200</xdr:rowOff>
    </xdr:from>
    <xdr:to>
      <xdr:col>7</xdr:col>
      <xdr:colOff>1038226</xdr:colOff>
      <xdr:row>6</xdr:row>
      <xdr:rowOff>222250</xdr:rowOff>
    </xdr:to>
    <xdr:grpSp>
      <xdr:nvGrpSpPr>
        <xdr:cNvPr id="7" name="Group 6">
          <a:extLst>
            <a:ext uri="{FF2B5EF4-FFF2-40B4-BE49-F238E27FC236}">
              <a16:creationId xmlns:a16="http://schemas.microsoft.com/office/drawing/2014/main" id="{00000000-0008-0000-1600-000007000000}"/>
            </a:ext>
          </a:extLst>
        </xdr:cNvPr>
        <xdr:cNvGrpSpPr/>
      </xdr:nvGrpSpPr>
      <xdr:grpSpPr>
        <a:xfrm>
          <a:off x="6540500" y="2794000"/>
          <a:ext cx="3042286" cy="1339850"/>
          <a:chOff x="5678717" y="2324100"/>
          <a:chExt cx="2765426" cy="1187450"/>
        </a:xfrm>
      </xdr:grpSpPr>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9" name="Picture 8">
            <a:extLst>
              <a:ext uri="{FF2B5EF4-FFF2-40B4-BE49-F238E27FC236}">
                <a16:creationId xmlns:a16="http://schemas.microsoft.com/office/drawing/2014/main" id="{00000000-0008-0000-1600-000009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10" name="Picture 9">
            <a:extLst>
              <a:ext uri="{FF2B5EF4-FFF2-40B4-BE49-F238E27FC236}">
                <a16:creationId xmlns:a16="http://schemas.microsoft.com/office/drawing/2014/main" id="{00000000-0008-0000-1600-00000A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241300</xdr:colOff>
      <xdr:row>1</xdr:row>
      <xdr:rowOff>88900</xdr:rowOff>
    </xdr:from>
    <xdr:to>
      <xdr:col>8</xdr:col>
      <xdr:colOff>1143000</xdr:colOff>
      <xdr:row>2</xdr:row>
      <xdr:rowOff>491712</xdr:rowOff>
    </xdr:to>
    <xdr:pic>
      <xdr:nvPicPr>
        <xdr:cNvPr id="6" name="Picture 5">
          <a:hlinkClick xmlns:r="http://schemas.openxmlformats.org/officeDocument/2006/relationships" r:id="rId2"/>
          <a:extLst>
            <a:ext uri="{FF2B5EF4-FFF2-40B4-BE49-F238E27FC236}">
              <a16:creationId xmlns:a16="http://schemas.microsoft.com/office/drawing/2014/main" id="{019E3373-6D08-4F2E-842F-7C52243E0C5E}"/>
            </a:ext>
          </a:extLst>
        </xdr:cNvPr>
        <xdr:cNvPicPr>
          <a:picLocks noChangeAspect="1"/>
        </xdr:cNvPicPr>
      </xdr:nvPicPr>
      <xdr:blipFill>
        <a:blip xmlns:r="http://schemas.openxmlformats.org/officeDocument/2006/relationships" r:embed="rId3"/>
        <a:stretch>
          <a:fillRect/>
        </a:stretch>
      </xdr:blipFill>
      <xdr:spPr>
        <a:xfrm>
          <a:off x="9232900" y="533400"/>
          <a:ext cx="901700" cy="993997"/>
        </a:xfrm>
        <a:prstGeom prst="rect">
          <a:avLst/>
        </a:prstGeom>
      </xdr:spPr>
    </xdr:pic>
    <xdr:clientData fPrintsWithSheet="0"/>
  </xdr:twoCellAnchor>
  <xdr:twoCellAnchor>
    <xdr:from>
      <xdr:col>12</xdr:col>
      <xdr:colOff>431800</xdr:colOff>
      <xdr:row>4</xdr:row>
      <xdr:rowOff>622300</xdr:rowOff>
    </xdr:from>
    <xdr:to>
      <xdr:col>13</xdr:col>
      <xdr:colOff>277812</xdr:colOff>
      <xdr:row>6</xdr:row>
      <xdr:rowOff>395287</xdr:rowOff>
    </xdr:to>
    <xdr:grpSp>
      <xdr:nvGrpSpPr>
        <xdr:cNvPr id="11" name="Group 10">
          <a:hlinkClick xmlns:r="http://schemas.openxmlformats.org/officeDocument/2006/relationships" r:id="rId4"/>
          <a:extLst>
            <a:ext uri="{FF2B5EF4-FFF2-40B4-BE49-F238E27FC236}">
              <a16:creationId xmlns:a16="http://schemas.microsoft.com/office/drawing/2014/main" id="{CF4B54FE-E606-40BA-957C-9EA453FC2C78}"/>
            </a:ext>
          </a:extLst>
        </xdr:cNvPr>
        <xdr:cNvGrpSpPr/>
      </xdr:nvGrpSpPr>
      <xdr:grpSpPr>
        <a:xfrm>
          <a:off x="15875000" y="3213100"/>
          <a:ext cx="1095692" cy="1093787"/>
          <a:chOff x="9001125" y="488157"/>
          <a:chExt cx="976312" cy="1119187"/>
        </a:xfrm>
      </xdr:grpSpPr>
      <xdr:pic>
        <xdr:nvPicPr>
          <xdr:cNvPr id="12" name="Picture 11">
            <a:extLst>
              <a:ext uri="{FF2B5EF4-FFF2-40B4-BE49-F238E27FC236}">
                <a16:creationId xmlns:a16="http://schemas.microsoft.com/office/drawing/2014/main" id="{A75660F7-F49D-4618-A968-7F3A480E922B}"/>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13" name="TextBox 12">
            <a:extLst>
              <a:ext uri="{FF2B5EF4-FFF2-40B4-BE49-F238E27FC236}">
                <a16:creationId xmlns:a16="http://schemas.microsoft.com/office/drawing/2014/main" id="{2770511F-6284-47D7-9E8F-D5FCA5264135}"/>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4" name="TextBox 13">
            <a:extLst>
              <a:ext uri="{FF2B5EF4-FFF2-40B4-BE49-F238E27FC236}">
                <a16:creationId xmlns:a16="http://schemas.microsoft.com/office/drawing/2014/main" id="{3EC40AC9-F6B7-4E08-A2AB-4DC9613BA827}"/>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5</xdr:col>
      <xdr:colOff>431800</xdr:colOff>
      <xdr:row>4</xdr:row>
      <xdr:rowOff>228600</xdr:rowOff>
    </xdr:from>
    <xdr:to>
      <xdr:col>7</xdr:col>
      <xdr:colOff>1076326</xdr:colOff>
      <xdr:row>6</xdr:row>
      <xdr:rowOff>247650</xdr:rowOff>
    </xdr:to>
    <xdr:grpSp>
      <xdr:nvGrpSpPr>
        <xdr:cNvPr id="7" name="Group 6">
          <a:extLst>
            <a:ext uri="{FF2B5EF4-FFF2-40B4-BE49-F238E27FC236}">
              <a16:creationId xmlns:a16="http://schemas.microsoft.com/office/drawing/2014/main" id="{00000000-0008-0000-1700-000007000000}"/>
            </a:ext>
          </a:extLst>
        </xdr:cNvPr>
        <xdr:cNvGrpSpPr/>
      </xdr:nvGrpSpPr>
      <xdr:grpSpPr>
        <a:xfrm>
          <a:off x="6578600" y="2849880"/>
          <a:ext cx="3042286" cy="1339850"/>
          <a:chOff x="5678717" y="2324100"/>
          <a:chExt cx="2765426" cy="1187450"/>
        </a:xfrm>
      </xdr:grpSpPr>
      <xdr:sp macro="" textlink="">
        <xdr:nvSpPr>
          <xdr:cNvPr id="8" name="TextBox 7">
            <a:extLst>
              <a:ext uri="{FF2B5EF4-FFF2-40B4-BE49-F238E27FC236}">
                <a16:creationId xmlns:a16="http://schemas.microsoft.com/office/drawing/2014/main" id="{00000000-0008-0000-1700-000008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9" name="Picture 8">
            <a:extLst>
              <a:ext uri="{FF2B5EF4-FFF2-40B4-BE49-F238E27FC236}">
                <a16:creationId xmlns:a16="http://schemas.microsoft.com/office/drawing/2014/main" id="{00000000-0008-0000-1700-000009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10" name="Picture 9">
            <a:extLst>
              <a:ext uri="{FF2B5EF4-FFF2-40B4-BE49-F238E27FC236}">
                <a16:creationId xmlns:a16="http://schemas.microsoft.com/office/drawing/2014/main" id="{00000000-0008-0000-1700-00000A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190500</xdr:colOff>
      <xdr:row>1</xdr:row>
      <xdr:rowOff>114300</xdr:rowOff>
    </xdr:from>
    <xdr:to>
      <xdr:col>8</xdr:col>
      <xdr:colOff>1101725</xdr:colOff>
      <xdr:row>2</xdr:row>
      <xdr:rowOff>530447</xdr:rowOff>
    </xdr:to>
    <xdr:pic>
      <xdr:nvPicPr>
        <xdr:cNvPr id="6" name="Picture 5">
          <a:hlinkClick xmlns:r="http://schemas.openxmlformats.org/officeDocument/2006/relationships" r:id="rId2"/>
          <a:extLst>
            <a:ext uri="{FF2B5EF4-FFF2-40B4-BE49-F238E27FC236}">
              <a16:creationId xmlns:a16="http://schemas.microsoft.com/office/drawing/2014/main" id="{7EDB2F1F-93C4-4D54-96FE-9586D5CFBBC9}"/>
            </a:ext>
          </a:extLst>
        </xdr:cNvPr>
        <xdr:cNvPicPr>
          <a:picLocks noChangeAspect="1"/>
        </xdr:cNvPicPr>
      </xdr:nvPicPr>
      <xdr:blipFill>
        <a:blip xmlns:r="http://schemas.openxmlformats.org/officeDocument/2006/relationships" r:embed="rId3"/>
        <a:stretch>
          <a:fillRect/>
        </a:stretch>
      </xdr:blipFill>
      <xdr:spPr>
        <a:xfrm>
          <a:off x="9182100" y="558800"/>
          <a:ext cx="901700" cy="993997"/>
        </a:xfrm>
        <a:prstGeom prst="rect">
          <a:avLst/>
        </a:prstGeom>
      </xdr:spPr>
    </xdr:pic>
    <xdr:clientData fPrintsWithSheet="0"/>
  </xdr:twoCellAnchor>
  <xdr:twoCellAnchor>
    <xdr:from>
      <xdr:col>12</xdr:col>
      <xdr:colOff>406400</xdr:colOff>
      <xdr:row>4</xdr:row>
      <xdr:rowOff>774700</xdr:rowOff>
    </xdr:from>
    <xdr:to>
      <xdr:col>13</xdr:col>
      <xdr:colOff>252412</xdr:colOff>
      <xdr:row>6</xdr:row>
      <xdr:rowOff>547687</xdr:rowOff>
    </xdr:to>
    <xdr:grpSp>
      <xdr:nvGrpSpPr>
        <xdr:cNvPr id="11" name="Group 10">
          <a:hlinkClick xmlns:r="http://schemas.openxmlformats.org/officeDocument/2006/relationships" r:id="rId4"/>
          <a:extLst>
            <a:ext uri="{FF2B5EF4-FFF2-40B4-BE49-F238E27FC236}">
              <a16:creationId xmlns:a16="http://schemas.microsoft.com/office/drawing/2014/main" id="{799BB6A8-3BA8-4B49-9F2D-D8A2A5F436BD}"/>
            </a:ext>
          </a:extLst>
        </xdr:cNvPr>
        <xdr:cNvGrpSpPr/>
      </xdr:nvGrpSpPr>
      <xdr:grpSpPr>
        <a:xfrm>
          <a:off x="15768320" y="3395980"/>
          <a:ext cx="1095692" cy="1093787"/>
          <a:chOff x="9001125" y="488157"/>
          <a:chExt cx="976312" cy="1119187"/>
        </a:xfrm>
      </xdr:grpSpPr>
      <xdr:pic>
        <xdr:nvPicPr>
          <xdr:cNvPr id="12" name="Picture 11">
            <a:extLst>
              <a:ext uri="{FF2B5EF4-FFF2-40B4-BE49-F238E27FC236}">
                <a16:creationId xmlns:a16="http://schemas.microsoft.com/office/drawing/2014/main" id="{2213C218-BBF7-4170-BB72-BF97F82E5D06}"/>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13" name="TextBox 12">
            <a:extLst>
              <a:ext uri="{FF2B5EF4-FFF2-40B4-BE49-F238E27FC236}">
                <a16:creationId xmlns:a16="http://schemas.microsoft.com/office/drawing/2014/main" id="{7096B544-F7E0-4A62-8A1C-062836DA358C}"/>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4" name="TextBox 13">
            <a:extLst>
              <a:ext uri="{FF2B5EF4-FFF2-40B4-BE49-F238E27FC236}">
                <a16:creationId xmlns:a16="http://schemas.microsoft.com/office/drawing/2014/main" id="{C7241620-8FD9-4507-80C7-5A635594F6C1}"/>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5</xdr:col>
      <xdr:colOff>355600</xdr:colOff>
      <xdr:row>4</xdr:row>
      <xdr:rowOff>241300</xdr:rowOff>
    </xdr:from>
    <xdr:to>
      <xdr:col>7</xdr:col>
      <xdr:colOff>1000126</xdr:colOff>
      <xdr:row>6</xdr:row>
      <xdr:rowOff>260350</xdr:rowOff>
    </xdr:to>
    <xdr:grpSp>
      <xdr:nvGrpSpPr>
        <xdr:cNvPr id="7" name="Group 6">
          <a:extLst>
            <a:ext uri="{FF2B5EF4-FFF2-40B4-BE49-F238E27FC236}">
              <a16:creationId xmlns:a16="http://schemas.microsoft.com/office/drawing/2014/main" id="{00000000-0008-0000-1800-000007000000}"/>
            </a:ext>
          </a:extLst>
        </xdr:cNvPr>
        <xdr:cNvGrpSpPr/>
      </xdr:nvGrpSpPr>
      <xdr:grpSpPr>
        <a:xfrm>
          <a:off x="6502400" y="2832100"/>
          <a:ext cx="3042286" cy="1339850"/>
          <a:chOff x="5678717" y="2324100"/>
          <a:chExt cx="2765426" cy="1187450"/>
        </a:xfrm>
      </xdr:grpSpPr>
      <xdr:sp macro="" textlink="">
        <xdr:nvSpPr>
          <xdr:cNvPr id="8" name="TextBox 7">
            <a:extLst>
              <a:ext uri="{FF2B5EF4-FFF2-40B4-BE49-F238E27FC236}">
                <a16:creationId xmlns:a16="http://schemas.microsoft.com/office/drawing/2014/main" id="{00000000-0008-0000-1800-000008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9" name="Picture 8">
            <a:extLst>
              <a:ext uri="{FF2B5EF4-FFF2-40B4-BE49-F238E27FC236}">
                <a16:creationId xmlns:a16="http://schemas.microsoft.com/office/drawing/2014/main" id="{00000000-0008-0000-1800-000009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10" name="Picture 9">
            <a:extLst>
              <a:ext uri="{FF2B5EF4-FFF2-40B4-BE49-F238E27FC236}">
                <a16:creationId xmlns:a16="http://schemas.microsoft.com/office/drawing/2014/main" id="{00000000-0008-0000-1800-00000A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190500</xdr:colOff>
      <xdr:row>1</xdr:row>
      <xdr:rowOff>63500</xdr:rowOff>
    </xdr:from>
    <xdr:to>
      <xdr:col>8</xdr:col>
      <xdr:colOff>1101725</xdr:colOff>
      <xdr:row>2</xdr:row>
      <xdr:rowOff>460597</xdr:rowOff>
    </xdr:to>
    <xdr:pic>
      <xdr:nvPicPr>
        <xdr:cNvPr id="6" name="Picture 5">
          <a:hlinkClick xmlns:r="http://schemas.openxmlformats.org/officeDocument/2006/relationships" r:id="rId2"/>
          <a:extLst>
            <a:ext uri="{FF2B5EF4-FFF2-40B4-BE49-F238E27FC236}">
              <a16:creationId xmlns:a16="http://schemas.microsoft.com/office/drawing/2014/main" id="{9A55BAE7-5701-4E60-8F46-05EFC622057A}"/>
            </a:ext>
          </a:extLst>
        </xdr:cNvPr>
        <xdr:cNvPicPr>
          <a:picLocks noChangeAspect="1"/>
        </xdr:cNvPicPr>
      </xdr:nvPicPr>
      <xdr:blipFill>
        <a:blip xmlns:r="http://schemas.openxmlformats.org/officeDocument/2006/relationships" r:embed="rId3"/>
        <a:stretch>
          <a:fillRect/>
        </a:stretch>
      </xdr:blipFill>
      <xdr:spPr>
        <a:xfrm>
          <a:off x="9182100" y="508000"/>
          <a:ext cx="901700" cy="993997"/>
        </a:xfrm>
        <a:prstGeom prst="rect">
          <a:avLst/>
        </a:prstGeom>
      </xdr:spPr>
    </xdr:pic>
    <xdr:clientData fPrintsWithSheet="0"/>
  </xdr:twoCellAnchor>
  <xdr:twoCellAnchor>
    <xdr:from>
      <xdr:col>12</xdr:col>
      <xdr:colOff>330200</xdr:colOff>
      <xdr:row>4</xdr:row>
      <xdr:rowOff>749300</xdr:rowOff>
    </xdr:from>
    <xdr:to>
      <xdr:col>13</xdr:col>
      <xdr:colOff>176212</xdr:colOff>
      <xdr:row>6</xdr:row>
      <xdr:rowOff>522287</xdr:rowOff>
    </xdr:to>
    <xdr:grpSp>
      <xdr:nvGrpSpPr>
        <xdr:cNvPr id="11" name="Group 10">
          <a:hlinkClick xmlns:r="http://schemas.openxmlformats.org/officeDocument/2006/relationships" r:id="rId4"/>
          <a:extLst>
            <a:ext uri="{FF2B5EF4-FFF2-40B4-BE49-F238E27FC236}">
              <a16:creationId xmlns:a16="http://schemas.microsoft.com/office/drawing/2014/main" id="{546AB3CF-BB25-4AD4-84CF-FBB0841D6C48}"/>
            </a:ext>
          </a:extLst>
        </xdr:cNvPr>
        <xdr:cNvGrpSpPr/>
      </xdr:nvGrpSpPr>
      <xdr:grpSpPr>
        <a:xfrm>
          <a:off x="15681960" y="3340100"/>
          <a:ext cx="1095692" cy="1093787"/>
          <a:chOff x="9001125" y="488157"/>
          <a:chExt cx="976312" cy="1119187"/>
        </a:xfrm>
      </xdr:grpSpPr>
      <xdr:pic>
        <xdr:nvPicPr>
          <xdr:cNvPr id="12" name="Picture 11">
            <a:extLst>
              <a:ext uri="{FF2B5EF4-FFF2-40B4-BE49-F238E27FC236}">
                <a16:creationId xmlns:a16="http://schemas.microsoft.com/office/drawing/2014/main" id="{0690B37C-FF15-4917-B753-12E5ABF4B410}"/>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13" name="TextBox 12">
            <a:extLst>
              <a:ext uri="{FF2B5EF4-FFF2-40B4-BE49-F238E27FC236}">
                <a16:creationId xmlns:a16="http://schemas.microsoft.com/office/drawing/2014/main" id="{DB31C0B0-0581-475D-A341-CED23B069168}"/>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4" name="TextBox 13">
            <a:extLst>
              <a:ext uri="{FF2B5EF4-FFF2-40B4-BE49-F238E27FC236}">
                <a16:creationId xmlns:a16="http://schemas.microsoft.com/office/drawing/2014/main" id="{8F787693-5E69-4576-A49B-5A5F2FD9040E}"/>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5</xdr:col>
      <xdr:colOff>419100</xdr:colOff>
      <xdr:row>4</xdr:row>
      <xdr:rowOff>203200</xdr:rowOff>
    </xdr:from>
    <xdr:to>
      <xdr:col>7</xdr:col>
      <xdr:colOff>1063626</xdr:colOff>
      <xdr:row>6</xdr:row>
      <xdr:rowOff>222250</xdr:rowOff>
    </xdr:to>
    <xdr:grpSp>
      <xdr:nvGrpSpPr>
        <xdr:cNvPr id="7" name="Group 6">
          <a:extLst>
            <a:ext uri="{FF2B5EF4-FFF2-40B4-BE49-F238E27FC236}">
              <a16:creationId xmlns:a16="http://schemas.microsoft.com/office/drawing/2014/main" id="{00000000-0008-0000-1900-000007000000}"/>
            </a:ext>
          </a:extLst>
        </xdr:cNvPr>
        <xdr:cNvGrpSpPr/>
      </xdr:nvGrpSpPr>
      <xdr:grpSpPr>
        <a:xfrm>
          <a:off x="6565900" y="2824480"/>
          <a:ext cx="3042286" cy="1339850"/>
          <a:chOff x="5678717" y="2324100"/>
          <a:chExt cx="2765426" cy="1187450"/>
        </a:xfrm>
      </xdr:grpSpPr>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9" name="Picture 8">
            <a:extLst>
              <a:ext uri="{FF2B5EF4-FFF2-40B4-BE49-F238E27FC236}">
                <a16:creationId xmlns:a16="http://schemas.microsoft.com/office/drawing/2014/main" id="{00000000-0008-0000-1900-000009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10" name="Picture 9">
            <a:extLst>
              <a:ext uri="{FF2B5EF4-FFF2-40B4-BE49-F238E27FC236}">
                <a16:creationId xmlns:a16="http://schemas.microsoft.com/office/drawing/2014/main" id="{00000000-0008-0000-1900-00000A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177800</xdr:colOff>
      <xdr:row>1</xdr:row>
      <xdr:rowOff>101600</xdr:rowOff>
    </xdr:from>
    <xdr:to>
      <xdr:col>8</xdr:col>
      <xdr:colOff>1069975</xdr:colOff>
      <xdr:row>2</xdr:row>
      <xdr:rowOff>498697</xdr:rowOff>
    </xdr:to>
    <xdr:pic>
      <xdr:nvPicPr>
        <xdr:cNvPr id="6" name="Picture 5">
          <a:hlinkClick xmlns:r="http://schemas.openxmlformats.org/officeDocument/2006/relationships" r:id="rId2"/>
          <a:extLst>
            <a:ext uri="{FF2B5EF4-FFF2-40B4-BE49-F238E27FC236}">
              <a16:creationId xmlns:a16="http://schemas.microsoft.com/office/drawing/2014/main" id="{F4AED4D2-E730-49F8-B570-0A5BAAA86EFA}"/>
            </a:ext>
          </a:extLst>
        </xdr:cNvPr>
        <xdr:cNvPicPr>
          <a:picLocks noChangeAspect="1"/>
        </xdr:cNvPicPr>
      </xdr:nvPicPr>
      <xdr:blipFill>
        <a:blip xmlns:r="http://schemas.openxmlformats.org/officeDocument/2006/relationships" r:embed="rId3"/>
        <a:stretch>
          <a:fillRect/>
        </a:stretch>
      </xdr:blipFill>
      <xdr:spPr>
        <a:xfrm>
          <a:off x="9169400" y="546100"/>
          <a:ext cx="901700" cy="993997"/>
        </a:xfrm>
        <a:prstGeom prst="rect">
          <a:avLst/>
        </a:prstGeom>
      </xdr:spPr>
    </xdr:pic>
    <xdr:clientData fPrintsWithSheet="0"/>
  </xdr:twoCellAnchor>
  <xdr:twoCellAnchor>
    <xdr:from>
      <xdr:col>12</xdr:col>
      <xdr:colOff>406400</xdr:colOff>
      <xdr:row>4</xdr:row>
      <xdr:rowOff>774700</xdr:rowOff>
    </xdr:from>
    <xdr:to>
      <xdr:col>13</xdr:col>
      <xdr:colOff>252412</xdr:colOff>
      <xdr:row>6</xdr:row>
      <xdr:rowOff>547687</xdr:rowOff>
    </xdr:to>
    <xdr:grpSp>
      <xdr:nvGrpSpPr>
        <xdr:cNvPr id="11" name="Group 10">
          <a:hlinkClick xmlns:r="http://schemas.openxmlformats.org/officeDocument/2006/relationships" r:id="rId4"/>
          <a:extLst>
            <a:ext uri="{FF2B5EF4-FFF2-40B4-BE49-F238E27FC236}">
              <a16:creationId xmlns:a16="http://schemas.microsoft.com/office/drawing/2014/main" id="{97731F14-347E-4F22-9D98-D8A762002265}"/>
            </a:ext>
          </a:extLst>
        </xdr:cNvPr>
        <xdr:cNvGrpSpPr/>
      </xdr:nvGrpSpPr>
      <xdr:grpSpPr>
        <a:xfrm>
          <a:off x="15504160" y="3395980"/>
          <a:ext cx="1095692" cy="1093787"/>
          <a:chOff x="9001125" y="488157"/>
          <a:chExt cx="976312" cy="1119187"/>
        </a:xfrm>
      </xdr:grpSpPr>
      <xdr:pic>
        <xdr:nvPicPr>
          <xdr:cNvPr id="12" name="Picture 11">
            <a:extLst>
              <a:ext uri="{FF2B5EF4-FFF2-40B4-BE49-F238E27FC236}">
                <a16:creationId xmlns:a16="http://schemas.microsoft.com/office/drawing/2014/main" id="{28BD18A2-E7A3-4CA7-BC29-09788F85FD1D}"/>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13" name="TextBox 12">
            <a:extLst>
              <a:ext uri="{FF2B5EF4-FFF2-40B4-BE49-F238E27FC236}">
                <a16:creationId xmlns:a16="http://schemas.microsoft.com/office/drawing/2014/main" id="{C77A2CBF-847D-437E-8FDD-72AF0005D3A3}"/>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4" name="TextBox 13">
            <a:extLst>
              <a:ext uri="{FF2B5EF4-FFF2-40B4-BE49-F238E27FC236}">
                <a16:creationId xmlns:a16="http://schemas.microsoft.com/office/drawing/2014/main" id="{2439C9E2-DA27-43B5-95A0-5A63E45143E4}"/>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5</xdr:col>
      <xdr:colOff>457200</xdr:colOff>
      <xdr:row>4</xdr:row>
      <xdr:rowOff>215900</xdr:rowOff>
    </xdr:from>
    <xdr:to>
      <xdr:col>7</xdr:col>
      <xdr:colOff>1101726</xdr:colOff>
      <xdr:row>6</xdr:row>
      <xdr:rowOff>234950</xdr:rowOff>
    </xdr:to>
    <xdr:grpSp>
      <xdr:nvGrpSpPr>
        <xdr:cNvPr id="7" name="Group 6">
          <a:extLst>
            <a:ext uri="{FF2B5EF4-FFF2-40B4-BE49-F238E27FC236}">
              <a16:creationId xmlns:a16="http://schemas.microsoft.com/office/drawing/2014/main" id="{00000000-0008-0000-1A00-000007000000}"/>
            </a:ext>
          </a:extLst>
        </xdr:cNvPr>
        <xdr:cNvGrpSpPr/>
      </xdr:nvGrpSpPr>
      <xdr:grpSpPr>
        <a:xfrm>
          <a:off x="6604000" y="2837180"/>
          <a:ext cx="3042286" cy="1339850"/>
          <a:chOff x="5678717" y="2324100"/>
          <a:chExt cx="2765426" cy="1187450"/>
        </a:xfrm>
      </xdr:grpSpPr>
      <xdr:sp macro="" textlink="">
        <xdr:nvSpPr>
          <xdr:cNvPr id="8" name="TextBox 7">
            <a:extLst>
              <a:ext uri="{FF2B5EF4-FFF2-40B4-BE49-F238E27FC236}">
                <a16:creationId xmlns:a16="http://schemas.microsoft.com/office/drawing/2014/main" id="{00000000-0008-0000-1A00-000008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9" name="Picture 8">
            <a:extLst>
              <a:ext uri="{FF2B5EF4-FFF2-40B4-BE49-F238E27FC236}">
                <a16:creationId xmlns:a16="http://schemas.microsoft.com/office/drawing/2014/main" id="{00000000-0008-0000-1A00-000009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10" name="Picture 9">
            <a:extLst>
              <a:ext uri="{FF2B5EF4-FFF2-40B4-BE49-F238E27FC236}">
                <a16:creationId xmlns:a16="http://schemas.microsoft.com/office/drawing/2014/main" id="{00000000-0008-0000-1A00-00000A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190500</xdr:colOff>
      <xdr:row>1</xdr:row>
      <xdr:rowOff>101600</xdr:rowOff>
    </xdr:from>
    <xdr:to>
      <xdr:col>8</xdr:col>
      <xdr:colOff>1101725</xdr:colOff>
      <xdr:row>2</xdr:row>
      <xdr:rowOff>498697</xdr:rowOff>
    </xdr:to>
    <xdr:pic>
      <xdr:nvPicPr>
        <xdr:cNvPr id="6" name="Picture 5">
          <a:hlinkClick xmlns:r="http://schemas.openxmlformats.org/officeDocument/2006/relationships" r:id="rId2"/>
          <a:extLst>
            <a:ext uri="{FF2B5EF4-FFF2-40B4-BE49-F238E27FC236}">
              <a16:creationId xmlns:a16="http://schemas.microsoft.com/office/drawing/2014/main" id="{9C63B293-5776-455D-A1DC-FD7ABAFF65D9}"/>
            </a:ext>
          </a:extLst>
        </xdr:cNvPr>
        <xdr:cNvPicPr>
          <a:picLocks noChangeAspect="1"/>
        </xdr:cNvPicPr>
      </xdr:nvPicPr>
      <xdr:blipFill>
        <a:blip xmlns:r="http://schemas.openxmlformats.org/officeDocument/2006/relationships" r:embed="rId3"/>
        <a:stretch>
          <a:fillRect/>
        </a:stretch>
      </xdr:blipFill>
      <xdr:spPr>
        <a:xfrm>
          <a:off x="9182100" y="546100"/>
          <a:ext cx="901700" cy="993997"/>
        </a:xfrm>
        <a:prstGeom prst="rect">
          <a:avLst/>
        </a:prstGeom>
      </xdr:spPr>
    </xdr:pic>
    <xdr:clientData fPrintsWithSheet="0"/>
  </xdr:twoCellAnchor>
  <xdr:twoCellAnchor>
    <xdr:from>
      <xdr:col>12</xdr:col>
      <xdr:colOff>393700</xdr:colOff>
      <xdr:row>4</xdr:row>
      <xdr:rowOff>774700</xdr:rowOff>
    </xdr:from>
    <xdr:to>
      <xdr:col>13</xdr:col>
      <xdr:colOff>239712</xdr:colOff>
      <xdr:row>6</xdr:row>
      <xdr:rowOff>547687</xdr:rowOff>
    </xdr:to>
    <xdr:grpSp>
      <xdr:nvGrpSpPr>
        <xdr:cNvPr id="11" name="Group 10">
          <a:hlinkClick xmlns:r="http://schemas.openxmlformats.org/officeDocument/2006/relationships" r:id="rId4"/>
          <a:extLst>
            <a:ext uri="{FF2B5EF4-FFF2-40B4-BE49-F238E27FC236}">
              <a16:creationId xmlns:a16="http://schemas.microsoft.com/office/drawing/2014/main" id="{345AC6BE-34A4-4F7F-9285-31542B3F3179}"/>
            </a:ext>
          </a:extLst>
        </xdr:cNvPr>
        <xdr:cNvGrpSpPr/>
      </xdr:nvGrpSpPr>
      <xdr:grpSpPr>
        <a:xfrm>
          <a:off x="15755620" y="3395980"/>
          <a:ext cx="1095692" cy="1093787"/>
          <a:chOff x="9001125" y="488157"/>
          <a:chExt cx="976312" cy="1119187"/>
        </a:xfrm>
      </xdr:grpSpPr>
      <xdr:pic>
        <xdr:nvPicPr>
          <xdr:cNvPr id="12" name="Picture 11">
            <a:extLst>
              <a:ext uri="{FF2B5EF4-FFF2-40B4-BE49-F238E27FC236}">
                <a16:creationId xmlns:a16="http://schemas.microsoft.com/office/drawing/2014/main" id="{641F99E3-455E-4686-9ADD-CE4CB7AF927C}"/>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13" name="TextBox 12">
            <a:extLst>
              <a:ext uri="{FF2B5EF4-FFF2-40B4-BE49-F238E27FC236}">
                <a16:creationId xmlns:a16="http://schemas.microsoft.com/office/drawing/2014/main" id="{2AB7AFD2-AA56-4046-8762-6B263F710F80}"/>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4" name="TextBox 13">
            <a:extLst>
              <a:ext uri="{FF2B5EF4-FFF2-40B4-BE49-F238E27FC236}">
                <a16:creationId xmlns:a16="http://schemas.microsoft.com/office/drawing/2014/main" id="{2962AFE3-7EE5-4A5D-8436-35EC3FB54795}"/>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5</xdr:col>
      <xdr:colOff>342900</xdr:colOff>
      <xdr:row>4</xdr:row>
      <xdr:rowOff>228600</xdr:rowOff>
    </xdr:from>
    <xdr:to>
      <xdr:col>7</xdr:col>
      <xdr:colOff>987426</xdr:colOff>
      <xdr:row>6</xdr:row>
      <xdr:rowOff>247650</xdr:rowOff>
    </xdr:to>
    <xdr:grpSp>
      <xdr:nvGrpSpPr>
        <xdr:cNvPr id="7" name="Group 6">
          <a:extLst>
            <a:ext uri="{FF2B5EF4-FFF2-40B4-BE49-F238E27FC236}">
              <a16:creationId xmlns:a16="http://schemas.microsoft.com/office/drawing/2014/main" id="{00000000-0008-0000-1B00-000007000000}"/>
            </a:ext>
          </a:extLst>
        </xdr:cNvPr>
        <xdr:cNvGrpSpPr/>
      </xdr:nvGrpSpPr>
      <xdr:grpSpPr>
        <a:xfrm>
          <a:off x="6489700" y="2921000"/>
          <a:ext cx="3042286" cy="1339850"/>
          <a:chOff x="5678717" y="2324100"/>
          <a:chExt cx="2765426" cy="1187450"/>
        </a:xfrm>
      </xdr:grpSpPr>
      <xdr:sp macro="" textlink="">
        <xdr:nvSpPr>
          <xdr:cNvPr id="8" name="TextBox 7">
            <a:extLst>
              <a:ext uri="{FF2B5EF4-FFF2-40B4-BE49-F238E27FC236}">
                <a16:creationId xmlns:a16="http://schemas.microsoft.com/office/drawing/2014/main" id="{00000000-0008-0000-1B00-000008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9" name="Picture 8">
            <a:extLst>
              <a:ext uri="{FF2B5EF4-FFF2-40B4-BE49-F238E27FC236}">
                <a16:creationId xmlns:a16="http://schemas.microsoft.com/office/drawing/2014/main" id="{00000000-0008-0000-1B00-000009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10" name="Picture 9">
            <a:extLst>
              <a:ext uri="{FF2B5EF4-FFF2-40B4-BE49-F238E27FC236}">
                <a16:creationId xmlns:a16="http://schemas.microsoft.com/office/drawing/2014/main" id="{00000000-0008-0000-1B00-00000A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165100</xdr:colOff>
      <xdr:row>1</xdr:row>
      <xdr:rowOff>114300</xdr:rowOff>
    </xdr:from>
    <xdr:to>
      <xdr:col>8</xdr:col>
      <xdr:colOff>1066800</xdr:colOff>
      <xdr:row>2</xdr:row>
      <xdr:rowOff>530447</xdr:rowOff>
    </xdr:to>
    <xdr:pic>
      <xdr:nvPicPr>
        <xdr:cNvPr id="6" name="Picture 5">
          <a:hlinkClick xmlns:r="http://schemas.openxmlformats.org/officeDocument/2006/relationships" r:id="rId2"/>
          <a:extLst>
            <a:ext uri="{FF2B5EF4-FFF2-40B4-BE49-F238E27FC236}">
              <a16:creationId xmlns:a16="http://schemas.microsoft.com/office/drawing/2014/main" id="{88A72A30-2431-4C77-96E2-67681CCB1D4F}"/>
            </a:ext>
          </a:extLst>
        </xdr:cNvPr>
        <xdr:cNvPicPr>
          <a:picLocks noChangeAspect="1"/>
        </xdr:cNvPicPr>
      </xdr:nvPicPr>
      <xdr:blipFill>
        <a:blip xmlns:r="http://schemas.openxmlformats.org/officeDocument/2006/relationships" r:embed="rId3"/>
        <a:stretch>
          <a:fillRect/>
        </a:stretch>
      </xdr:blipFill>
      <xdr:spPr>
        <a:xfrm>
          <a:off x="9156700" y="558800"/>
          <a:ext cx="901700" cy="993997"/>
        </a:xfrm>
        <a:prstGeom prst="rect">
          <a:avLst/>
        </a:prstGeom>
      </xdr:spPr>
    </xdr:pic>
    <xdr:clientData fPrintsWithSheet="0"/>
  </xdr:twoCellAnchor>
  <xdr:twoCellAnchor>
    <xdr:from>
      <xdr:col>12</xdr:col>
      <xdr:colOff>330200</xdr:colOff>
      <xdr:row>4</xdr:row>
      <xdr:rowOff>584200</xdr:rowOff>
    </xdr:from>
    <xdr:to>
      <xdr:col>13</xdr:col>
      <xdr:colOff>176212</xdr:colOff>
      <xdr:row>6</xdr:row>
      <xdr:rowOff>357187</xdr:rowOff>
    </xdr:to>
    <xdr:grpSp>
      <xdr:nvGrpSpPr>
        <xdr:cNvPr id="11" name="Group 10">
          <a:hlinkClick xmlns:r="http://schemas.openxmlformats.org/officeDocument/2006/relationships" r:id="rId4"/>
          <a:extLst>
            <a:ext uri="{FF2B5EF4-FFF2-40B4-BE49-F238E27FC236}">
              <a16:creationId xmlns:a16="http://schemas.microsoft.com/office/drawing/2014/main" id="{365477F5-82C9-4F74-8079-5208BB741DF2}"/>
            </a:ext>
          </a:extLst>
        </xdr:cNvPr>
        <xdr:cNvGrpSpPr/>
      </xdr:nvGrpSpPr>
      <xdr:grpSpPr>
        <a:xfrm>
          <a:off x="15681960" y="3276600"/>
          <a:ext cx="1095692" cy="1093787"/>
          <a:chOff x="9001125" y="488157"/>
          <a:chExt cx="976312" cy="1119187"/>
        </a:xfrm>
      </xdr:grpSpPr>
      <xdr:pic>
        <xdr:nvPicPr>
          <xdr:cNvPr id="12" name="Picture 11">
            <a:extLst>
              <a:ext uri="{FF2B5EF4-FFF2-40B4-BE49-F238E27FC236}">
                <a16:creationId xmlns:a16="http://schemas.microsoft.com/office/drawing/2014/main" id="{818AB258-F585-4352-8519-225DC07AF24C}"/>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13" name="TextBox 12">
            <a:extLst>
              <a:ext uri="{FF2B5EF4-FFF2-40B4-BE49-F238E27FC236}">
                <a16:creationId xmlns:a16="http://schemas.microsoft.com/office/drawing/2014/main" id="{62EC95AE-BF00-4507-90DD-7ECE9CE7944F}"/>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4" name="TextBox 13">
            <a:extLst>
              <a:ext uri="{FF2B5EF4-FFF2-40B4-BE49-F238E27FC236}">
                <a16:creationId xmlns:a16="http://schemas.microsoft.com/office/drawing/2014/main" id="{15DF0B37-6083-4D2B-85A3-DDE4FF263091}"/>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5</xdr:col>
      <xdr:colOff>355600</xdr:colOff>
      <xdr:row>4</xdr:row>
      <xdr:rowOff>215900</xdr:rowOff>
    </xdr:from>
    <xdr:to>
      <xdr:col>7</xdr:col>
      <xdr:colOff>1000126</xdr:colOff>
      <xdr:row>6</xdr:row>
      <xdr:rowOff>234950</xdr:rowOff>
    </xdr:to>
    <xdr:grpSp>
      <xdr:nvGrpSpPr>
        <xdr:cNvPr id="6" name="Group 5">
          <a:extLst>
            <a:ext uri="{FF2B5EF4-FFF2-40B4-BE49-F238E27FC236}">
              <a16:creationId xmlns:a16="http://schemas.microsoft.com/office/drawing/2014/main" id="{00000000-0008-0000-1C00-000006000000}"/>
            </a:ext>
          </a:extLst>
        </xdr:cNvPr>
        <xdr:cNvGrpSpPr/>
      </xdr:nvGrpSpPr>
      <xdr:grpSpPr>
        <a:xfrm>
          <a:off x="6502400" y="2908300"/>
          <a:ext cx="3042286" cy="1339850"/>
          <a:chOff x="5678717" y="2324100"/>
          <a:chExt cx="2765426" cy="1187450"/>
        </a:xfrm>
      </xdr:grpSpPr>
      <xdr:sp macro="" textlink="">
        <xdr:nvSpPr>
          <xdr:cNvPr id="7" name="TextBox 6">
            <a:extLst>
              <a:ext uri="{FF2B5EF4-FFF2-40B4-BE49-F238E27FC236}">
                <a16:creationId xmlns:a16="http://schemas.microsoft.com/office/drawing/2014/main" id="{00000000-0008-0000-1C00-000007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8" name="Picture 7">
            <a:extLst>
              <a:ext uri="{FF2B5EF4-FFF2-40B4-BE49-F238E27FC236}">
                <a16:creationId xmlns:a16="http://schemas.microsoft.com/office/drawing/2014/main" id="{00000000-0008-0000-1C00-000008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9" name="Picture 8">
            <a:extLst>
              <a:ext uri="{FF2B5EF4-FFF2-40B4-BE49-F238E27FC236}">
                <a16:creationId xmlns:a16="http://schemas.microsoft.com/office/drawing/2014/main" id="{00000000-0008-0000-1C00-000009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190500</xdr:colOff>
      <xdr:row>1</xdr:row>
      <xdr:rowOff>139700</xdr:rowOff>
    </xdr:from>
    <xdr:to>
      <xdr:col>8</xdr:col>
      <xdr:colOff>1101725</xdr:colOff>
      <xdr:row>2</xdr:row>
      <xdr:rowOff>536797</xdr:rowOff>
    </xdr:to>
    <xdr:pic>
      <xdr:nvPicPr>
        <xdr:cNvPr id="10" name="Picture 9">
          <a:hlinkClick xmlns:r="http://schemas.openxmlformats.org/officeDocument/2006/relationships" r:id="rId2"/>
          <a:extLst>
            <a:ext uri="{FF2B5EF4-FFF2-40B4-BE49-F238E27FC236}">
              <a16:creationId xmlns:a16="http://schemas.microsoft.com/office/drawing/2014/main" id="{BE7363A9-3572-41FD-BD30-013C102A881D}"/>
            </a:ext>
          </a:extLst>
        </xdr:cNvPr>
        <xdr:cNvPicPr>
          <a:picLocks noChangeAspect="1"/>
        </xdr:cNvPicPr>
      </xdr:nvPicPr>
      <xdr:blipFill>
        <a:blip xmlns:r="http://schemas.openxmlformats.org/officeDocument/2006/relationships" r:embed="rId3"/>
        <a:stretch>
          <a:fillRect/>
        </a:stretch>
      </xdr:blipFill>
      <xdr:spPr>
        <a:xfrm>
          <a:off x="9182100" y="584200"/>
          <a:ext cx="901700" cy="993997"/>
        </a:xfrm>
        <a:prstGeom prst="rect">
          <a:avLst/>
        </a:prstGeom>
      </xdr:spPr>
    </xdr:pic>
    <xdr:clientData fPrintsWithSheet="0"/>
  </xdr:twoCellAnchor>
  <xdr:twoCellAnchor>
    <xdr:from>
      <xdr:col>12</xdr:col>
      <xdr:colOff>419100</xdr:colOff>
      <xdr:row>4</xdr:row>
      <xdr:rowOff>660400</xdr:rowOff>
    </xdr:from>
    <xdr:to>
      <xdr:col>13</xdr:col>
      <xdr:colOff>265112</xdr:colOff>
      <xdr:row>6</xdr:row>
      <xdr:rowOff>433387</xdr:rowOff>
    </xdr:to>
    <xdr:grpSp>
      <xdr:nvGrpSpPr>
        <xdr:cNvPr id="11" name="Group 10">
          <a:hlinkClick xmlns:r="http://schemas.openxmlformats.org/officeDocument/2006/relationships" r:id="rId4"/>
          <a:extLst>
            <a:ext uri="{FF2B5EF4-FFF2-40B4-BE49-F238E27FC236}">
              <a16:creationId xmlns:a16="http://schemas.microsoft.com/office/drawing/2014/main" id="{8205E742-47AD-4019-A24B-1473EE13301E}"/>
            </a:ext>
          </a:extLst>
        </xdr:cNvPr>
        <xdr:cNvGrpSpPr/>
      </xdr:nvGrpSpPr>
      <xdr:grpSpPr>
        <a:xfrm>
          <a:off x="15770860" y="3352800"/>
          <a:ext cx="1095692" cy="1093787"/>
          <a:chOff x="9001125" y="488157"/>
          <a:chExt cx="976312" cy="1119187"/>
        </a:xfrm>
      </xdr:grpSpPr>
      <xdr:pic>
        <xdr:nvPicPr>
          <xdr:cNvPr id="12" name="Picture 11">
            <a:extLst>
              <a:ext uri="{FF2B5EF4-FFF2-40B4-BE49-F238E27FC236}">
                <a16:creationId xmlns:a16="http://schemas.microsoft.com/office/drawing/2014/main" id="{D9102E5D-32E2-48FB-BD0C-E77BDC135854}"/>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13" name="TextBox 12">
            <a:extLst>
              <a:ext uri="{FF2B5EF4-FFF2-40B4-BE49-F238E27FC236}">
                <a16:creationId xmlns:a16="http://schemas.microsoft.com/office/drawing/2014/main" id="{25A02FB6-106B-4177-A906-1E59D9E1D9E9}"/>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4" name="TextBox 13">
            <a:extLst>
              <a:ext uri="{FF2B5EF4-FFF2-40B4-BE49-F238E27FC236}">
                <a16:creationId xmlns:a16="http://schemas.microsoft.com/office/drawing/2014/main" id="{FACD4309-03D3-4056-B443-5116FE6ADE6F}"/>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88900</xdr:colOff>
      <xdr:row>35</xdr:row>
      <xdr:rowOff>419100</xdr:rowOff>
    </xdr:from>
    <xdr:to>
      <xdr:col>12</xdr:col>
      <xdr:colOff>228600</xdr:colOff>
      <xdr:row>38</xdr:row>
      <xdr:rowOff>190500</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8229600" y="13398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13</xdr:col>
      <xdr:colOff>638175</xdr:colOff>
      <xdr:row>22</xdr:row>
      <xdr:rowOff>133351</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8696325" y="2181225"/>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130408</xdr:colOff>
      <xdr:row>0</xdr:row>
      <xdr:rowOff>83344</xdr:rowOff>
    </xdr:from>
    <xdr:to>
      <xdr:col>6</xdr:col>
      <xdr:colOff>779153</xdr:colOff>
      <xdr:row>0</xdr:row>
      <xdr:rowOff>810418</xdr:rowOff>
    </xdr:to>
    <xdr:pic>
      <xdr:nvPicPr>
        <xdr:cNvPr id="6" name="Picture 5">
          <a:hlinkClick xmlns:r="http://schemas.openxmlformats.org/officeDocument/2006/relationships" r:id="rId1"/>
          <a:extLst>
            <a:ext uri="{FF2B5EF4-FFF2-40B4-BE49-F238E27FC236}">
              <a16:creationId xmlns:a16="http://schemas.microsoft.com/office/drawing/2014/main" id="{937B57D7-9E41-4646-934C-AC347C18F196}"/>
            </a:ext>
          </a:extLst>
        </xdr:cNvPr>
        <xdr:cNvPicPr>
          <a:picLocks noChangeAspect="1"/>
        </xdr:cNvPicPr>
      </xdr:nvPicPr>
      <xdr:blipFill>
        <a:blip xmlns:r="http://schemas.openxmlformats.org/officeDocument/2006/relationships" r:embed="rId2"/>
        <a:stretch>
          <a:fillRect/>
        </a:stretch>
      </xdr:blipFill>
      <xdr:spPr>
        <a:xfrm>
          <a:off x="7088194" y="83344"/>
          <a:ext cx="648745" cy="723899"/>
        </a:xfrm>
        <a:prstGeom prst="rect">
          <a:avLst/>
        </a:prstGeom>
      </xdr:spPr>
    </xdr:pic>
    <xdr:clientData fPrintsWithSheet="0"/>
  </xdr:twoCellAnchor>
  <xdr:twoCellAnchor>
    <xdr:from>
      <xdr:col>3</xdr:col>
      <xdr:colOff>0</xdr:colOff>
      <xdr:row>35</xdr:row>
      <xdr:rowOff>0</xdr:rowOff>
    </xdr:from>
    <xdr:to>
      <xdr:col>3</xdr:col>
      <xdr:colOff>976312</xdr:colOff>
      <xdr:row>37</xdr:row>
      <xdr:rowOff>297656</xdr:rowOff>
    </xdr:to>
    <xdr:grpSp>
      <xdr:nvGrpSpPr>
        <xdr:cNvPr id="8" name="Group 7">
          <a:hlinkClick xmlns:r="http://schemas.openxmlformats.org/officeDocument/2006/relationships" r:id="rId3"/>
          <a:extLst>
            <a:ext uri="{FF2B5EF4-FFF2-40B4-BE49-F238E27FC236}">
              <a16:creationId xmlns:a16="http://schemas.microsoft.com/office/drawing/2014/main" id="{368D3720-D539-483F-8316-F4FE14EA244C}"/>
            </a:ext>
          </a:extLst>
        </xdr:cNvPr>
        <xdr:cNvGrpSpPr/>
      </xdr:nvGrpSpPr>
      <xdr:grpSpPr>
        <a:xfrm>
          <a:off x="3390900" y="13144500"/>
          <a:ext cx="976312" cy="1116806"/>
          <a:chOff x="9001125" y="488157"/>
          <a:chExt cx="976312" cy="1119187"/>
        </a:xfrm>
      </xdr:grpSpPr>
      <xdr:pic>
        <xdr:nvPicPr>
          <xdr:cNvPr id="9" name="Picture 8">
            <a:extLst>
              <a:ext uri="{FF2B5EF4-FFF2-40B4-BE49-F238E27FC236}">
                <a16:creationId xmlns:a16="http://schemas.microsoft.com/office/drawing/2014/main" id="{09832D5D-5C50-429C-8E65-F0C920C05413}"/>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0" name="TextBox 9">
            <a:extLst>
              <a:ext uri="{FF2B5EF4-FFF2-40B4-BE49-F238E27FC236}">
                <a16:creationId xmlns:a16="http://schemas.microsoft.com/office/drawing/2014/main" id="{A5423D92-A201-459D-9BA6-D3BC90301B0B}"/>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1" name="TextBox 10">
            <a:extLst>
              <a:ext uri="{FF2B5EF4-FFF2-40B4-BE49-F238E27FC236}">
                <a16:creationId xmlns:a16="http://schemas.microsoft.com/office/drawing/2014/main" id="{B0C5B8B1-94F7-4076-AE5B-F55E5941DE9B}"/>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twoCellAnchor>
    <xdr:from>
      <xdr:col>3</xdr:col>
      <xdr:colOff>152400</xdr:colOff>
      <xdr:row>35</xdr:row>
      <xdr:rowOff>152400</xdr:rowOff>
    </xdr:from>
    <xdr:to>
      <xdr:col>3</xdr:col>
      <xdr:colOff>1128712</xdr:colOff>
      <xdr:row>37</xdr:row>
      <xdr:rowOff>450056</xdr:rowOff>
    </xdr:to>
    <xdr:grpSp>
      <xdr:nvGrpSpPr>
        <xdr:cNvPr id="12" name="Group 11">
          <a:hlinkClick xmlns:r="http://schemas.openxmlformats.org/officeDocument/2006/relationships" r:id="rId3"/>
          <a:extLst>
            <a:ext uri="{FF2B5EF4-FFF2-40B4-BE49-F238E27FC236}">
              <a16:creationId xmlns:a16="http://schemas.microsoft.com/office/drawing/2014/main" id="{BC830FCF-66EB-4722-9D29-984E89554551}"/>
            </a:ext>
          </a:extLst>
        </xdr:cNvPr>
        <xdr:cNvGrpSpPr/>
      </xdr:nvGrpSpPr>
      <xdr:grpSpPr>
        <a:xfrm>
          <a:off x="3543300" y="13296900"/>
          <a:ext cx="976312" cy="1116806"/>
          <a:chOff x="9001125" y="488157"/>
          <a:chExt cx="976312" cy="1119187"/>
        </a:xfrm>
      </xdr:grpSpPr>
      <xdr:pic>
        <xdr:nvPicPr>
          <xdr:cNvPr id="13" name="Picture 12">
            <a:extLst>
              <a:ext uri="{FF2B5EF4-FFF2-40B4-BE49-F238E27FC236}">
                <a16:creationId xmlns:a16="http://schemas.microsoft.com/office/drawing/2014/main" id="{955D70C5-C416-4F9F-8F97-68320719BDB9}"/>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4" name="TextBox 13">
            <a:extLst>
              <a:ext uri="{FF2B5EF4-FFF2-40B4-BE49-F238E27FC236}">
                <a16:creationId xmlns:a16="http://schemas.microsoft.com/office/drawing/2014/main" id="{996EC2F0-061D-411D-8445-6C478226198B}"/>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5" name="TextBox 14">
            <a:extLst>
              <a:ext uri="{FF2B5EF4-FFF2-40B4-BE49-F238E27FC236}">
                <a16:creationId xmlns:a16="http://schemas.microsoft.com/office/drawing/2014/main" id="{D1E7CCCB-4E4E-4291-B2AC-1B9A92749CE0}"/>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twoCellAnchor>
    <xdr:from>
      <xdr:col>8</xdr:col>
      <xdr:colOff>0</xdr:colOff>
      <xdr:row>0</xdr:row>
      <xdr:rowOff>0</xdr:rowOff>
    </xdr:from>
    <xdr:to>
      <xdr:col>8</xdr:col>
      <xdr:colOff>976312</xdr:colOff>
      <xdr:row>1</xdr:row>
      <xdr:rowOff>238124</xdr:rowOff>
    </xdr:to>
    <xdr:grpSp>
      <xdr:nvGrpSpPr>
        <xdr:cNvPr id="16" name="Group 15">
          <a:hlinkClick xmlns:r="http://schemas.openxmlformats.org/officeDocument/2006/relationships" r:id="rId3"/>
          <a:extLst>
            <a:ext uri="{FF2B5EF4-FFF2-40B4-BE49-F238E27FC236}">
              <a16:creationId xmlns:a16="http://schemas.microsoft.com/office/drawing/2014/main" id="{A88712EC-AA25-43F2-99A5-F21BCF93C541}"/>
            </a:ext>
          </a:extLst>
        </xdr:cNvPr>
        <xdr:cNvGrpSpPr/>
      </xdr:nvGrpSpPr>
      <xdr:grpSpPr>
        <a:xfrm>
          <a:off x="9620250" y="0"/>
          <a:ext cx="976312" cy="1114424"/>
          <a:chOff x="9001125" y="488157"/>
          <a:chExt cx="976312" cy="1119187"/>
        </a:xfrm>
      </xdr:grpSpPr>
      <xdr:pic>
        <xdr:nvPicPr>
          <xdr:cNvPr id="17" name="Picture 16">
            <a:extLst>
              <a:ext uri="{FF2B5EF4-FFF2-40B4-BE49-F238E27FC236}">
                <a16:creationId xmlns:a16="http://schemas.microsoft.com/office/drawing/2014/main" id="{CB407EE9-D5AF-4A67-8553-E9959A501D84}"/>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8" name="TextBox 17">
            <a:extLst>
              <a:ext uri="{FF2B5EF4-FFF2-40B4-BE49-F238E27FC236}">
                <a16:creationId xmlns:a16="http://schemas.microsoft.com/office/drawing/2014/main" id="{55E16146-76F4-4DAB-8AA2-B501EB053498}"/>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9" name="TextBox 18">
            <a:extLst>
              <a:ext uri="{FF2B5EF4-FFF2-40B4-BE49-F238E27FC236}">
                <a16:creationId xmlns:a16="http://schemas.microsoft.com/office/drawing/2014/main" id="{03F917F9-87C0-4E0D-9EBD-FE67C499672B}"/>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40.xml><?xml version="1.0" encoding="utf-8"?>
<xdr:wsDr xmlns:xdr="http://schemas.openxmlformats.org/drawingml/2006/spreadsheetDrawing" xmlns:a="http://schemas.openxmlformats.org/drawingml/2006/main">
  <xdr:twoCellAnchor editAs="oneCell">
    <xdr:from>
      <xdr:col>7</xdr:col>
      <xdr:colOff>323850</xdr:colOff>
      <xdr:row>0</xdr:row>
      <xdr:rowOff>28575</xdr:rowOff>
    </xdr:from>
    <xdr:to>
      <xdr:col>8</xdr:col>
      <xdr:colOff>335459</xdr:colOff>
      <xdr:row>3</xdr:row>
      <xdr:rowOff>38100</xdr:rowOff>
    </xdr:to>
    <xdr:pic>
      <xdr:nvPicPr>
        <xdr:cNvPr id="2" name="Picture 1">
          <a:hlinkClick xmlns:r="http://schemas.openxmlformats.org/officeDocument/2006/relationships" r:id="rId1"/>
          <a:extLst>
            <a:ext uri="{FF2B5EF4-FFF2-40B4-BE49-F238E27FC236}">
              <a16:creationId xmlns:a16="http://schemas.microsoft.com/office/drawing/2014/main" id="{0955BF7B-BB56-4539-9F2D-404C12F0C3AD}"/>
            </a:ext>
          </a:extLst>
        </xdr:cNvPr>
        <xdr:cNvPicPr>
          <a:picLocks noChangeAspect="1"/>
        </xdr:cNvPicPr>
      </xdr:nvPicPr>
      <xdr:blipFill>
        <a:blip xmlns:r="http://schemas.openxmlformats.org/officeDocument/2006/relationships" r:embed="rId2"/>
        <a:stretch>
          <a:fillRect/>
        </a:stretch>
      </xdr:blipFill>
      <xdr:spPr>
        <a:xfrm>
          <a:off x="5124450" y="28575"/>
          <a:ext cx="697409" cy="676275"/>
        </a:xfrm>
        <a:prstGeom prst="rect">
          <a:avLst/>
        </a:prstGeom>
      </xdr:spPr>
    </xdr:pic>
    <xdr:clientData fPrintsWithSheet="0"/>
  </xdr:twoCellAnchor>
  <xdr:twoCellAnchor>
    <xdr:from>
      <xdr:col>0</xdr:col>
      <xdr:colOff>114300</xdr:colOff>
      <xdr:row>2</xdr:row>
      <xdr:rowOff>152401</xdr:rowOff>
    </xdr:from>
    <xdr:to>
      <xdr:col>8</xdr:col>
      <xdr:colOff>209550</xdr:colOff>
      <xdr:row>20</xdr:row>
      <xdr:rowOff>95251</xdr:rowOff>
    </xdr:to>
    <xdr:sp macro="" textlink="">
      <xdr:nvSpPr>
        <xdr:cNvPr id="3" name="TextBox 2">
          <a:extLst>
            <a:ext uri="{FF2B5EF4-FFF2-40B4-BE49-F238E27FC236}">
              <a16:creationId xmlns:a16="http://schemas.microsoft.com/office/drawing/2014/main" id="{D9A1CEB2-13BC-4275-88B5-4B91559C55AC}"/>
            </a:ext>
          </a:extLst>
        </xdr:cNvPr>
        <xdr:cNvSpPr txBox="1"/>
      </xdr:nvSpPr>
      <xdr:spPr>
        <a:xfrm>
          <a:off x="114300" y="657226"/>
          <a:ext cx="5581650" cy="285750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If a teacher chooses to volunteer</a:t>
          </a:r>
          <a:r>
            <a:rPr lang="en-CA" sz="1100" baseline="0"/>
            <a:t> for an activity, club, sport (coaching), etc. it would </a:t>
          </a:r>
          <a:r>
            <a:rPr lang="en-CA" sz="1100" b="1" baseline="0"/>
            <a:t>NOT</a:t>
          </a:r>
          <a:r>
            <a:rPr lang="en-CA" sz="1100" baseline="0"/>
            <a:t> count as assigned time.</a:t>
          </a:r>
        </a:p>
        <a:p>
          <a:endParaRPr lang="en-CA" sz="1100" baseline="0"/>
        </a:p>
        <a:p>
          <a:r>
            <a:rPr lang="en-CA" sz="1100" baseline="0"/>
            <a:t>Teachers have always had the ability to choose what they would and would not do as extras.  Saying "no" is easier said that done, but extras should balanced out based on the overall workload and "life-load" of the teacher.</a:t>
          </a:r>
        </a:p>
        <a:p>
          <a:endParaRPr lang="en-CA" sz="1100" baseline="0"/>
        </a:p>
        <a:p>
          <a:r>
            <a:rPr lang="en-CA" sz="1100" baseline="0"/>
            <a:t>Teachers should fully understand all that is entailed in saying "yes" to an additional commitment. Are there city finals, away tournaments, concerts, plays, evening meetings, presentations, etc. that will be expected or required as a result of signing up?  If so, can you commit to the expectations?</a:t>
          </a:r>
        </a:p>
        <a:p>
          <a:endParaRPr lang="en-CA" sz="1100" baseline="0"/>
        </a:p>
        <a:p>
          <a:r>
            <a:rPr lang="en-CA" sz="1100" baseline="0"/>
            <a:t>Teachers who are looking for assitance with their assignable and instructional time conversations can reach out to Teacher Welfare for assistance.</a:t>
          </a:r>
          <a:endParaRPr lang="en-CA" sz="1100"/>
        </a:p>
      </xdr:txBody>
    </xdr:sp>
    <xdr:clientData/>
  </xdr:twoCellAnchor>
</xdr:wsDr>
</file>

<file path=xl/drawings/drawing41.xml><?xml version="1.0" encoding="utf-8"?>
<xdr:wsDr xmlns:xdr="http://schemas.openxmlformats.org/drawingml/2006/spreadsheetDrawing" xmlns:a="http://schemas.openxmlformats.org/drawingml/2006/main">
  <xdr:twoCellAnchor editAs="oneCell">
    <xdr:from>
      <xdr:col>7</xdr:col>
      <xdr:colOff>257175</xdr:colOff>
      <xdr:row>0</xdr:row>
      <xdr:rowOff>28575</xdr:rowOff>
    </xdr:from>
    <xdr:to>
      <xdr:col>8</xdr:col>
      <xdr:colOff>268784</xdr:colOff>
      <xdr:row>3</xdr:row>
      <xdr:rowOff>38100</xdr:rowOff>
    </xdr:to>
    <xdr:pic>
      <xdr:nvPicPr>
        <xdr:cNvPr id="2" name="Picture 1">
          <a:hlinkClick xmlns:r="http://schemas.openxmlformats.org/officeDocument/2006/relationships" r:id="rId1"/>
          <a:extLst>
            <a:ext uri="{FF2B5EF4-FFF2-40B4-BE49-F238E27FC236}">
              <a16:creationId xmlns:a16="http://schemas.microsoft.com/office/drawing/2014/main" id="{C40D0499-EE87-4CF9-AB2D-49B52C16D645}"/>
            </a:ext>
          </a:extLst>
        </xdr:cNvPr>
        <xdr:cNvPicPr>
          <a:picLocks noChangeAspect="1"/>
        </xdr:cNvPicPr>
      </xdr:nvPicPr>
      <xdr:blipFill>
        <a:blip xmlns:r="http://schemas.openxmlformats.org/officeDocument/2006/relationships" r:embed="rId2"/>
        <a:stretch>
          <a:fillRect/>
        </a:stretch>
      </xdr:blipFill>
      <xdr:spPr>
        <a:xfrm>
          <a:off x="5057775" y="28575"/>
          <a:ext cx="697409" cy="676275"/>
        </a:xfrm>
        <a:prstGeom prst="rect">
          <a:avLst/>
        </a:prstGeom>
      </xdr:spPr>
    </xdr:pic>
    <xdr:clientData fPrintsWithSheet="0"/>
  </xdr:twoCellAnchor>
  <xdr:twoCellAnchor>
    <xdr:from>
      <xdr:col>0</xdr:col>
      <xdr:colOff>180975</xdr:colOff>
      <xdr:row>3</xdr:row>
      <xdr:rowOff>57149</xdr:rowOff>
    </xdr:from>
    <xdr:to>
      <xdr:col>8</xdr:col>
      <xdr:colOff>276225</xdr:colOff>
      <xdr:row>45</xdr:row>
      <xdr:rowOff>57150</xdr:rowOff>
    </xdr:to>
    <xdr:sp macro="" textlink="">
      <xdr:nvSpPr>
        <xdr:cNvPr id="3" name="TextBox 2">
          <a:extLst>
            <a:ext uri="{FF2B5EF4-FFF2-40B4-BE49-F238E27FC236}">
              <a16:creationId xmlns:a16="http://schemas.microsoft.com/office/drawing/2014/main" id="{007B58C5-ED6B-40C2-91CC-5CE7776D21B7}"/>
            </a:ext>
          </a:extLst>
        </xdr:cNvPr>
        <xdr:cNvSpPr txBox="1"/>
      </xdr:nvSpPr>
      <xdr:spPr>
        <a:xfrm>
          <a:off x="180975" y="723899"/>
          <a:ext cx="5581650" cy="68008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8.2</a:t>
          </a:r>
          <a:r>
            <a:rPr lang="en-CA" sz="1100" baseline="0"/>
            <a:t>   </a:t>
          </a:r>
          <a:r>
            <a:rPr lang="en-CA" sz="1100"/>
            <a:t>Assignable Time Definition</a:t>
          </a:r>
        </a:p>
        <a:p>
          <a:r>
            <a:rPr lang="en-CA" sz="1100"/>
            <a:t>8.2.1</a:t>
          </a:r>
          <a:r>
            <a:rPr lang="en-CA" sz="1100" baseline="0"/>
            <a:t>  </a:t>
          </a:r>
          <a:r>
            <a:rPr lang="en-CA" sz="1100"/>
            <a:t>Assigned Time is defined as the amount of time that Employers/School Divisions assign teachers and within which they require teachers to fulfill various professional duties and responsibilities including but not limited to:</a:t>
          </a:r>
        </a:p>
        <a:p>
          <a:r>
            <a:rPr lang="en-CA" sz="1100"/>
            <a:t>a)</a:t>
          </a:r>
          <a:r>
            <a:rPr lang="en-CA" sz="1100" baseline="0"/>
            <a:t> </a:t>
          </a:r>
          <a:r>
            <a:rPr lang="en-CA" sz="1100"/>
            <a:t>operational days (including teachers’ convention)</a:t>
          </a:r>
        </a:p>
        <a:p>
          <a:r>
            <a:rPr lang="en-CA" sz="1100"/>
            <a:t>b)</a:t>
          </a:r>
          <a:r>
            <a:rPr lang="en-CA" sz="1100" baseline="0"/>
            <a:t> </a:t>
          </a:r>
          <a:r>
            <a:rPr lang="en-CA" sz="1100"/>
            <a:t>instruction</a:t>
          </a:r>
        </a:p>
        <a:p>
          <a:r>
            <a:rPr lang="en-CA" sz="1100"/>
            <a:t>c)</a:t>
          </a:r>
          <a:r>
            <a:rPr lang="en-CA" sz="1100" baseline="0"/>
            <a:t> </a:t>
          </a:r>
          <a:r>
            <a:rPr lang="en-CA" sz="1100"/>
            <a:t>supervision, including before and after classes, transition time between classes, recesses and lunch breaks</a:t>
          </a:r>
        </a:p>
        <a:p>
          <a:r>
            <a:rPr lang="en-CA" sz="1100"/>
            <a:t>d)</a:t>
          </a:r>
          <a:r>
            <a:rPr lang="en-CA" sz="1100" baseline="0"/>
            <a:t> </a:t>
          </a:r>
          <a:r>
            <a:rPr lang="en-CA" sz="1100"/>
            <a:t>parent teacher interviews and meetings</a:t>
          </a:r>
        </a:p>
        <a:p>
          <a:r>
            <a:rPr lang="en-CA" sz="1100"/>
            <a:t>e)</a:t>
          </a:r>
          <a:r>
            <a:rPr lang="en-CA" sz="1100" baseline="0"/>
            <a:t> </a:t>
          </a:r>
          <a:r>
            <a:rPr lang="en-CA" sz="1100"/>
            <a:t>Employer/School Division and school directed professional development, time assigned to teacher professional</a:t>
          </a:r>
          <a:r>
            <a:rPr lang="en-CA" sz="1100" baseline="0"/>
            <a:t> </a:t>
          </a:r>
          <a:r>
            <a:rPr lang="en-CA" sz="1100"/>
            <a:t>development, and travel as defined in Clause 8.2.3</a:t>
          </a:r>
        </a:p>
        <a:p>
          <a:r>
            <a:rPr lang="en-CA" sz="1100"/>
            <a:t>f) staff meetings</a:t>
          </a:r>
        </a:p>
        <a:p>
          <a:r>
            <a:rPr lang="en-CA" sz="1100"/>
            <a:t>g) time assigned before and at the end of the school day</a:t>
          </a:r>
        </a:p>
        <a:p>
          <a:r>
            <a:rPr lang="en-CA" sz="1100"/>
            <a:t>h) other activities that are specified by the Employer/School Division to occur at a particular time and place within a reasonable work day.</a:t>
          </a:r>
        </a:p>
        <a:p>
          <a:endParaRPr lang="en-CA" sz="1100"/>
        </a:p>
        <a:p>
          <a:r>
            <a:rPr lang="en-CA" sz="1100"/>
            <a:t>8.2.2</a:t>
          </a:r>
          <a:r>
            <a:rPr lang="en-CA" sz="1100" baseline="0"/>
            <a:t> </a:t>
          </a:r>
          <a:r>
            <a:rPr lang="en-CA" sz="1100"/>
            <a:t>Teachers have professional obligations under the School Act and regulations made pursuant to the School Act, as well as the Teaching Quality Standard, which may extend beyond what is assigned by Employers/School Divisions. Teachers have discretion, to be exercised reasonably, as to when they carry out their professional responsibilities that extend beyond their assigned time. </a:t>
          </a:r>
        </a:p>
        <a:p>
          <a:endParaRPr lang="en-CA" sz="1100"/>
        </a:p>
        <a:p>
          <a:r>
            <a:rPr lang="en-CA" sz="1100"/>
            <a:t>8.2.3</a:t>
          </a:r>
          <a:r>
            <a:rPr lang="en-CA" sz="1100" baseline="0"/>
            <a:t> </a:t>
          </a:r>
          <a:r>
            <a:rPr lang="en-CA" sz="1100"/>
            <a:t>Time spent traveling to and from professional development opportunities identified in 8.2.1 (e) will not be considered in the calculation of a teacher’s assignable time if:</a:t>
          </a:r>
        </a:p>
        <a:p>
          <a:r>
            <a:rPr lang="en-CA" sz="1100"/>
            <a:t>a)</a:t>
          </a:r>
          <a:r>
            <a:rPr lang="en-CA" sz="1100" baseline="0"/>
            <a:t> </a:t>
          </a:r>
          <a:r>
            <a:rPr lang="en-CA" sz="1100"/>
            <a:t>the teacher is being provided any other pay, allowances or a per diem for that travel time (excluding any compensation provided for mileage).</a:t>
          </a:r>
        </a:p>
        <a:p>
          <a:r>
            <a:rPr lang="en-CA" sz="1100"/>
            <a:t>b)</a:t>
          </a:r>
          <a:r>
            <a:rPr lang="en-CA" sz="1100" baseline="0"/>
            <a:t> </a:t>
          </a:r>
          <a:r>
            <a:rPr lang="en-CA" sz="1100"/>
            <a:t>the actual distance required to travel for the purposes of such professional development does not exceed the teachers’ regular commute to their regular place of work by more than eighty (80) kilometers. In such instances, assignable time will be calculated as one quarter (1/4) of an hour for every twenty (20) kilometers traveled in excess of the eighty (80) kilometer threshold.</a:t>
          </a:r>
        </a:p>
        <a:p>
          <a:r>
            <a:rPr lang="en-CA" sz="1100"/>
            <a:t>c)</a:t>
          </a:r>
          <a:r>
            <a:rPr lang="en-CA" sz="1100" baseline="0"/>
            <a:t> </a:t>
          </a:r>
          <a:r>
            <a:rPr lang="en-CA" sz="1100"/>
            <a:t>the time is spent traveling to and from the teacher’s annual convention.</a:t>
          </a:r>
        </a:p>
        <a:p>
          <a:endParaRPr lang="en-CA" sz="1100"/>
        </a:p>
        <a:p>
          <a:endParaRPr lang="en-CA" sz="1100"/>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7</xdr:col>
      <xdr:colOff>361950</xdr:colOff>
      <xdr:row>0</xdr:row>
      <xdr:rowOff>0</xdr:rowOff>
    </xdr:from>
    <xdr:to>
      <xdr:col>8</xdr:col>
      <xdr:colOff>373559</xdr:colOff>
      <xdr:row>3</xdr:row>
      <xdr:rowOff>9525</xdr:rowOff>
    </xdr:to>
    <xdr:pic>
      <xdr:nvPicPr>
        <xdr:cNvPr id="2" name="Picture 1">
          <a:hlinkClick xmlns:r="http://schemas.openxmlformats.org/officeDocument/2006/relationships" r:id="rId1"/>
          <a:extLst>
            <a:ext uri="{FF2B5EF4-FFF2-40B4-BE49-F238E27FC236}">
              <a16:creationId xmlns:a16="http://schemas.microsoft.com/office/drawing/2014/main" id="{080BFBE9-2D6F-414B-B2AF-C101907410CB}"/>
            </a:ext>
          </a:extLst>
        </xdr:cNvPr>
        <xdr:cNvPicPr>
          <a:picLocks noChangeAspect="1"/>
        </xdr:cNvPicPr>
      </xdr:nvPicPr>
      <xdr:blipFill>
        <a:blip xmlns:r="http://schemas.openxmlformats.org/officeDocument/2006/relationships" r:embed="rId2"/>
        <a:stretch>
          <a:fillRect/>
        </a:stretch>
      </xdr:blipFill>
      <xdr:spPr>
        <a:xfrm>
          <a:off x="5162550" y="0"/>
          <a:ext cx="697409" cy="676275"/>
        </a:xfrm>
        <a:prstGeom prst="rect">
          <a:avLst/>
        </a:prstGeom>
      </xdr:spPr>
    </xdr:pic>
    <xdr:clientData fPrintsWithSheet="0"/>
  </xdr:twoCellAnchor>
  <xdr:twoCellAnchor>
    <xdr:from>
      <xdr:col>0</xdr:col>
      <xdr:colOff>142875</xdr:colOff>
      <xdr:row>2</xdr:row>
      <xdr:rowOff>104774</xdr:rowOff>
    </xdr:from>
    <xdr:to>
      <xdr:col>8</xdr:col>
      <xdr:colOff>238125</xdr:colOff>
      <xdr:row>60</xdr:row>
      <xdr:rowOff>38100</xdr:rowOff>
    </xdr:to>
    <xdr:sp macro="" textlink="">
      <xdr:nvSpPr>
        <xdr:cNvPr id="3" name="TextBox 2">
          <a:extLst>
            <a:ext uri="{FF2B5EF4-FFF2-40B4-BE49-F238E27FC236}">
              <a16:creationId xmlns:a16="http://schemas.microsoft.com/office/drawing/2014/main" id="{BA140BF1-0318-4CF5-97E5-CCBFDFDC7674}"/>
            </a:ext>
          </a:extLst>
        </xdr:cNvPr>
        <xdr:cNvSpPr txBox="1"/>
      </xdr:nvSpPr>
      <xdr:spPr>
        <a:xfrm>
          <a:off x="142875" y="609599"/>
          <a:ext cx="5505450" cy="9324976"/>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baseline="0">
              <a:solidFill>
                <a:schemeClr val="dk1"/>
              </a:solidFill>
              <a:effectLst/>
              <a:latin typeface="+mn-lt"/>
              <a:ea typeface="+mn-ea"/>
              <a:cs typeface="+mn-cs"/>
            </a:rPr>
            <a:t>Please note that your Instructional Time is INCLUDED in your Assigned time, it is NOT separate from it.</a:t>
          </a:r>
          <a:endParaRPr lang="en-CA">
            <a:effectLst/>
          </a:endParaRPr>
        </a:p>
        <a:p>
          <a:endParaRPr lang="en-CA" sz="1100" b="1" i="0" baseline="0">
            <a:solidFill>
              <a:schemeClr val="dk1"/>
            </a:solidFill>
            <a:effectLst/>
            <a:latin typeface="+mn-lt"/>
            <a:ea typeface="+mn-ea"/>
            <a:cs typeface="+mn-cs"/>
          </a:endParaRPr>
        </a:p>
        <a:p>
          <a:endParaRPr lang="en-CA" sz="1100" b="1" i="0" baseline="0">
            <a:solidFill>
              <a:schemeClr val="dk1"/>
            </a:solidFill>
            <a:effectLst/>
            <a:latin typeface="+mn-lt"/>
            <a:ea typeface="+mn-ea"/>
            <a:cs typeface="+mn-cs"/>
          </a:endParaRPr>
        </a:p>
        <a:p>
          <a:r>
            <a:rPr lang="en-CA" sz="1100" b="1" i="0" baseline="0">
              <a:solidFill>
                <a:schemeClr val="dk1"/>
              </a:solidFill>
              <a:effectLst/>
              <a:latin typeface="+mn-lt"/>
              <a:ea typeface="+mn-ea"/>
              <a:cs typeface="+mn-cs"/>
            </a:rPr>
            <a:t>Definition of Instruction: Early Childhood Services</a:t>
          </a:r>
          <a:endParaRPr lang="en-CA">
            <a:effectLst/>
          </a:endParaRPr>
        </a:p>
        <a:p>
          <a:endParaRPr lang="en-CA" sz="1100" b="0" i="0" baseline="0">
            <a:solidFill>
              <a:schemeClr val="dk1"/>
            </a:solidFill>
            <a:effectLst/>
            <a:latin typeface="+mn-lt"/>
            <a:ea typeface="+mn-ea"/>
            <a:cs typeface="+mn-cs"/>
          </a:endParaRPr>
        </a:p>
        <a:p>
          <a:r>
            <a:rPr lang="en-CA" sz="1100" b="0" i="0" baseline="0">
              <a:solidFill>
                <a:schemeClr val="dk1"/>
              </a:solidFill>
              <a:effectLst/>
              <a:latin typeface="+mn-lt"/>
              <a:ea typeface="+mn-ea"/>
              <a:cs typeface="+mn-cs"/>
            </a:rPr>
            <a:t>Instruction is the process in which Alberta certificated teachers take responsibility for ensuring that learning activities for children are directed toward achieving the outcomes of approved programs of study and/or</a:t>
          </a:r>
          <a:endParaRPr lang="en-CA">
            <a:effectLst/>
          </a:endParaRPr>
        </a:p>
        <a:p>
          <a:r>
            <a:rPr lang="en-CA" sz="1100" b="0" i="0" baseline="0">
              <a:solidFill>
                <a:schemeClr val="dk1"/>
              </a:solidFill>
              <a:effectLst/>
              <a:latin typeface="+mn-lt"/>
              <a:ea typeface="+mn-ea"/>
              <a:cs typeface="+mn-cs"/>
            </a:rPr>
            <a:t>individualized program plans through</a:t>
          </a:r>
        </a:p>
        <a:p>
          <a:endParaRPr lang="en-CA">
            <a:effectLst/>
          </a:endParaRPr>
        </a:p>
        <a:p>
          <a:r>
            <a:rPr lang="en-CA" sz="1100" b="0" i="0" baseline="0">
              <a:solidFill>
                <a:schemeClr val="dk1"/>
              </a:solidFill>
              <a:effectLst/>
              <a:latin typeface="+mn-lt"/>
              <a:ea typeface="+mn-ea"/>
              <a:cs typeface="+mn-cs"/>
            </a:rPr>
            <a:t>• face-to-face interaction with children for the purpose of teaching and assessing children’s achievement of outcomes, and/or</a:t>
          </a:r>
          <a:endParaRPr lang="en-CA">
            <a:effectLst/>
          </a:endParaRPr>
        </a:p>
        <a:p>
          <a:r>
            <a:rPr lang="en-CA" sz="1100" b="0" i="0" baseline="0">
              <a:solidFill>
                <a:schemeClr val="dk1"/>
              </a:solidFill>
              <a:effectLst/>
              <a:latin typeface="+mn-lt"/>
              <a:ea typeface="+mn-ea"/>
              <a:cs typeface="+mn-cs"/>
            </a:rPr>
            <a:t>• interaction with children who are engaged in classroom learning in a Kindergarten, preschool, playschool, daycare or child-care setting</a:t>
          </a:r>
          <a:endParaRPr lang="en-CA">
            <a:effectLst/>
          </a:endParaRPr>
        </a:p>
        <a:p>
          <a:endParaRPr lang="en-CA" sz="1100" b="1" i="0" baseline="0">
            <a:solidFill>
              <a:schemeClr val="dk1"/>
            </a:solidFill>
            <a:effectLst/>
            <a:latin typeface="+mn-lt"/>
            <a:ea typeface="+mn-ea"/>
            <a:cs typeface="+mn-cs"/>
          </a:endParaRPr>
        </a:p>
        <a:p>
          <a:r>
            <a:rPr lang="en-CA" sz="1100" b="1" i="0" baseline="0">
              <a:solidFill>
                <a:schemeClr val="dk1"/>
              </a:solidFill>
              <a:effectLst/>
              <a:latin typeface="+mn-lt"/>
              <a:ea typeface="+mn-ea"/>
              <a:cs typeface="+mn-cs"/>
            </a:rPr>
            <a:t>Instructional Time: Early Childhood Services</a:t>
          </a:r>
          <a:endParaRPr lang="en-CA">
            <a:effectLst/>
          </a:endParaRPr>
        </a:p>
        <a:p>
          <a:endParaRPr lang="en-CA" sz="1100" b="0" i="0" baseline="0">
            <a:solidFill>
              <a:schemeClr val="dk1"/>
            </a:solidFill>
            <a:effectLst/>
            <a:latin typeface="+mn-lt"/>
            <a:ea typeface="+mn-ea"/>
            <a:cs typeface="+mn-cs"/>
          </a:endParaRPr>
        </a:p>
        <a:p>
          <a:r>
            <a:rPr lang="en-CA" sz="1100" b="0" i="0" baseline="0">
              <a:solidFill>
                <a:schemeClr val="dk1"/>
              </a:solidFill>
              <a:effectLst/>
              <a:latin typeface="+mn-lt"/>
              <a:ea typeface="+mn-ea"/>
              <a:cs typeface="+mn-cs"/>
            </a:rPr>
            <a:t>Instructional time includes time scheduled for the purposes of instruction and other activities for children where direct child–teacher interaction and supervision are maintained.</a:t>
          </a:r>
        </a:p>
        <a:p>
          <a:endParaRPr lang="en-CA">
            <a:effectLst/>
          </a:endParaRPr>
        </a:p>
        <a:p>
          <a:r>
            <a:rPr lang="en-CA" sz="1100" b="0" i="0" baseline="0">
              <a:solidFill>
                <a:schemeClr val="dk1"/>
              </a:solidFill>
              <a:effectLst/>
              <a:latin typeface="+mn-lt"/>
              <a:ea typeface="+mn-ea"/>
              <a:cs typeface="+mn-cs"/>
            </a:rPr>
            <a:t>Instructional time does not include</a:t>
          </a:r>
          <a:endParaRPr lang="en-CA">
            <a:effectLst/>
          </a:endParaRPr>
        </a:p>
        <a:p>
          <a:r>
            <a:rPr lang="en-CA" sz="1100" b="0" i="0" baseline="0">
              <a:solidFill>
                <a:schemeClr val="dk1"/>
              </a:solidFill>
              <a:effectLst/>
              <a:latin typeface="+mn-lt"/>
              <a:ea typeface="+mn-ea"/>
              <a:cs typeface="+mn-cs"/>
            </a:rPr>
            <a:t>• teacher convention days</a:t>
          </a:r>
          <a:endParaRPr lang="en-CA">
            <a:effectLst/>
          </a:endParaRPr>
        </a:p>
        <a:p>
          <a:r>
            <a:rPr lang="en-CA" sz="1100" b="0" i="0" baseline="0">
              <a:solidFill>
                <a:schemeClr val="dk1"/>
              </a:solidFill>
              <a:effectLst/>
              <a:latin typeface="+mn-lt"/>
              <a:ea typeface="+mn-ea"/>
              <a:cs typeface="+mn-cs"/>
            </a:rPr>
            <a:t>• professional development days</a:t>
          </a:r>
          <a:endParaRPr lang="en-CA">
            <a:effectLst/>
          </a:endParaRPr>
        </a:p>
        <a:p>
          <a:r>
            <a:rPr lang="en-CA" sz="1100" b="0" i="0" baseline="0">
              <a:solidFill>
                <a:schemeClr val="dk1"/>
              </a:solidFill>
              <a:effectLst/>
              <a:latin typeface="+mn-lt"/>
              <a:ea typeface="+mn-ea"/>
              <a:cs typeface="+mn-cs"/>
            </a:rPr>
            <a:t>• teacher planning days</a:t>
          </a:r>
          <a:endParaRPr lang="en-CA">
            <a:effectLst/>
          </a:endParaRPr>
        </a:p>
        <a:p>
          <a:r>
            <a:rPr lang="en-CA" sz="1100" b="0" i="0" baseline="0">
              <a:solidFill>
                <a:schemeClr val="dk1"/>
              </a:solidFill>
              <a:effectLst/>
              <a:latin typeface="+mn-lt"/>
              <a:ea typeface="+mn-ea"/>
              <a:cs typeface="+mn-cs"/>
            </a:rPr>
            <a:t>• staff meetings</a:t>
          </a:r>
          <a:endParaRPr lang="en-CA">
            <a:effectLst/>
          </a:endParaRPr>
        </a:p>
        <a:p>
          <a:r>
            <a:rPr lang="en-CA" sz="1100" b="0" i="0" baseline="0">
              <a:solidFill>
                <a:schemeClr val="dk1"/>
              </a:solidFill>
              <a:effectLst/>
              <a:latin typeface="+mn-lt"/>
              <a:ea typeface="+mn-ea"/>
              <a:cs typeface="+mn-cs"/>
            </a:rPr>
            <a:t>• statutory and school authority–declared holidays</a:t>
          </a:r>
          <a:endParaRPr lang="en-CA">
            <a:effectLst/>
          </a:endParaRPr>
        </a:p>
        <a:p>
          <a:r>
            <a:rPr lang="en-CA" sz="1100" b="0" i="0" baseline="0">
              <a:solidFill>
                <a:schemeClr val="dk1"/>
              </a:solidFill>
              <a:effectLst/>
              <a:latin typeface="+mn-lt"/>
              <a:ea typeface="+mn-ea"/>
              <a:cs typeface="+mn-cs"/>
            </a:rPr>
            <a:t>• lunch breaks</a:t>
          </a:r>
          <a:endParaRPr lang="en-CA">
            <a:effectLst/>
          </a:endParaRPr>
        </a:p>
        <a:p>
          <a:r>
            <a:rPr lang="en-CA" sz="1100" b="0" i="0" baseline="0">
              <a:solidFill>
                <a:schemeClr val="dk1"/>
              </a:solidFill>
              <a:effectLst/>
              <a:latin typeface="+mn-lt"/>
              <a:ea typeface="+mn-ea"/>
              <a:cs typeface="+mn-cs"/>
            </a:rPr>
            <a:t>• recesses</a:t>
          </a:r>
          <a:endParaRPr lang="en-CA">
            <a:effectLst/>
          </a:endParaRPr>
        </a:p>
        <a:p>
          <a:r>
            <a:rPr lang="en-CA" sz="1100" b="0" i="0" baseline="0">
              <a:solidFill>
                <a:schemeClr val="dk1"/>
              </a:solidFill>
              <a:effectLst/>
              <a:latin typeface="+mn-lt"/>
              <a:ea typeface="+mn-ea"/>
              <a:cs typeface="+mn-cs"/>
            </a:rPr>
            <a:t>• time taken for the registration of children</a:t>
          </a:r>
          <a:endParaRPr lang="en-CA">
            <a:effectLst/>
          </a:endParaRPr>
        </a:p>
        <a:p>
          <a:pPr eaLnBrk="1" fontAlgn="auto" latinLnBrk="0" hangingPunct="1"/>
          <a:endParaRPr lang="en-CA" sz="1100" b="1" i="0" baseline="0">
            <a:solidFill>
              <a:schemeClr val="dk1"/>
            </a:solidFill>
            <a:effectLst/>
            <a:latin typeface="+mn-lt"/>
            <a:ea typeface="+mn-ea"/>
            <a:cs typeface="+mn-cs"/>
          </a:endParaRPr>
        </a:p>
        <a:p>
          <a:pPr eaLnBrk="1" fontAlgn="auto" latinLnBrk="0" hangingPunct="1"/>
          <a:r>
            <a:rPr lang="en-CA" sz="1100" b="1" i="0" baseline="0">
              <a:solidFill>
                <a:schemeClr val="dk1"/>
              </a:solidFill>
              <a:effectLst/>
              <a:latin typeface="+mn-lt"/>
              <a:ea typeface="+mn-ea"/>
              <a:cs typeface="+mn-cs"/>
            </a:rPr>
            <a:t>Teacher-Directed Instructional Time: Early Childhood Services</a:t>
          </a:r>
          <a:endParaRPr lang="en-CA">
            <a:effectLst/>
          </a:endParaRPr>
        </a:p>
        <a:p>
          <a:endParaRPr lang="en-CA" sz="1100" b="0" i="0" baseline="0">
            <a:solidFill>
              <a:schemeClr val="dk1"/>
            </a:solidFill>
            <a:effectLst/>
            <a:latin typeface="+mn-lt"/>
            <a:ea typeface="+mn-ea"/>
            <a:cs typeface="+mn-cs"/>
          </a:endParaRPr>
        </a:p>
        <a:p>
          <a:r>
            <a:rPr lang="en-CA" sz="1100" b="0" i="0" baseline="0">
              <a:solidFill>
                <a:schemeClr val="dk1"/>
              </a:solidFill>
              <a:effectLst/>
              <a:latin typeface="+mn-lt"/>
              <a:ea typeface="+mn-ea"/>
              <a:cs typeface="+mn-cs"/>
            </a:rPr>
            <a:t>For ECS programming for children diagnosed with severe disabilities or severe language delay and moderate language delay, teacher-directed instruction may include</a:t>
          </a:r>
        </a:p>
        <a:p>
          <a:endParaRPr lang="en-CA">
            <a:effectLst/>
          </a:endParaRPr>
        </a:p>
        <a:p>
          <a:r>
            <a:rPr lang="en-CA" sz="1100" b="0" i="0" baseline="0">
              <a:solidFill>
                <a:schemeClr val="dk1"/>
              </a:solidFill>
              <a:effectLst/>
              <a:latin typeface="+mn-lt"/>
              <a:ea typeface="+mn-ea"/>
              <a:cs typeface="+mn-cs"/>
            </a:rPr>
            <a:t>• IPP/ISP development</a:t>
          </a:r>
          <a:endParaRPr lang="en-CA">
            <a:effectLst/>
          </a:endParaRPr>
        </a:p>
        <a:p>
          <a:r>
            <a:rPr lang="en-CA" sz="1100" b="0" i="0" baseline="0">
              <a:solidFill>
                <a:schemeClr val="dk1"/>
              </a:solidFill>
              <a:effectLst/>
              <a:latin typeface="+mn-lt"/>
              <a:ea typeface="+mn-ea"/>
              <a:cs typeface="+mn-cs"/>
            </a:rPr>
            <a:t>• lesson planning</a:t>
          </a:r>
          <a:endParaRPr lang="en-CA">
            <a:effectLst/>
          </a:endParaRPr>
        </a:p>
        <a:p>
          <a:r>
            <a:rPr lang="en-CA" sz="1100" b="0" i="0" baseline="0">
              <a:solidFill>
                <a:schemeClr val="dk1"/>
              </a:solidFill>
              <a:effectLst/>
              <a:latin typeface="+mn-lt"/>
              <a:ea typeface="+mn-ea"/>
              <a:cs typeface="+mn-cs"/>
            </a:rPr>
            <a:t>• assessment of child's learning</a:t>
          </a:r>
          <a:endParaRPr lang="en-CA">
            <a:effectLst/>
          </a:endParaRPr>
        </a:p>
        <a:p>
          <a:r>
            <a:rPr lang="en-CA" sz="1100" b="0" i="0" baseline="0">
              <a:solidFill>
                <a:schemeClr val="dk1"/>
              </a:solidFill>
              <a:effectLst/>
              <a:latin typeface="+mn-lt"/>
              <a:ea typeface="+mn-ea"/>
              <a:cs typeface="+mn-cs"/>
            </a:rPr>
            <a:t>• reporting progress to parents</a:t>
          </a:r>
          <a:endParaRPr lang="en-CA">
            <a:effectLst/>
          </a:endParaRPr>
        </a:p>
        <a:p>
          <a:r>
            <a:rPr lang="en-CA" sz="1100" b="0" i="0" baseline="0">
              <a:solidFill>
                <a:schemeClr val="dk1"/>
              </a:solidFill>
              <a:effectLst/>
              <a:latin typeface="+mn-lt"/>
              <a:ea typeface="+mn-ea"/>
              <a:cs typeface="+mn-cs"/>
            </a:rPr>
            <a:t>• liaison and coordination of IPP/ISP activities with playschool, preschool, etc. staff</a:t>
          </a:r>
          <a:endParaRPr lang="en-CA">
            <a:effectLst/>
          </a:endParaRPr>
        </a:p>
        <a:p>
          <a:r>
            <a:rPr lang="en-CA" sz="1100" b="0" i="0" baseline="0">
              <a:solidFill>
                <a:schemeClr val="dk1"/>
              </a:solidFill>
              <a:effectLst/>
              <a:latin typeface="+mn-lt"/>
              <a:ea typeface="+mn-ea"/>
              <a:cs typeface="+mn-cs"/>
            </a:rPr>
            <a:t>• transition planning for following school year</a:t>
          </a:r>
          <a:endParaRPr lang="en-CA">
            <a:effectLst/>
          </a:endParaRPr>
        </a:p>
        <a:p>
          <a:r>
            <a:rPr lang="en-CA" sz="1100" b="0" i="0" baseline="0">
              <a:solidFill>
                <a:schemeClr val="dk1"/>
              </a:solidFill>
              <a:effectLst/>
              <a:latin typeface="+mn-lt"/>
              <a:ea typeface="+mn-ea"/>
              <a:cs typeface="+mn-cs"/>
            </a:rPr>
            <a:t>• individual sessions with parents and their child</a:t>
          </a:r>
          <a:endParaRPr lang="en-CA">
            <a:effectLst/>
          </a:endParaRPr>
        </a:p>
        <a:p>
          <a:r>
            <a:rPr lang="en-CA" sz="1100" b="0" i="0" baseline="0">
              <a:solidFill>
                <a:schemeClr val="dk1"/>
              </a:solidFill>
              <a:effectLst/>
              <a:latin typeface="+mn-lt"/>
              <a:ea typeface="+mn-ea"/>
              <a:cs typeface="+mn-cs"/>
            </a:rPr>
            <a:t>• coordination of direct and/or consultative services from therapists in support of the child's IPP/ISP goals</a:t>
          </a:r>
          <a:endParaRPr lang="en-CA">
            <a:effectLst/>
          </a:endParaRPr>
        </a:p>
        <a:p>
          <a:endParaRPr lang="en-CA" sz="1100" b="0" i="0" baseline="0">
            <a:solidFill>
              <a:schemeClr val="dk1"/>
            </a:solidFill>
            <a:effectLst/>
            <a:latin typeface="+mn-lt"/>
            <a:ea typeface="+mn-ea"/>
            <a:cs typeface="+mn-cs"/>
          </a:endParaRPr>
        </a:p>
        <a:p>
          <a:r>
            <a:rPr lang="en-CA" sz="1100" b="0" i="0" baseline="0">
              <a:solidFill>
                <a:schemeClr val="dk1"/>
              </a:solidFill>
              <a:effectLst/>
              <a:latin typeface="+mn-lt"/>
              <a:ea typeface="+mn-ea"/>
              <a:cs typeface="+mn-cs"/>
            </a:rPr>
            <a:t>Other instructional activities may include visits to the child's home to coach parents and caregivers on specific skill/strategies related to the child’s learning, or, demonstration of child learning in child-parentteacher</a:t>
          </a:r>
          <a:endParaRPr lang="en-CA">
            <a:effectLst/>
          </a:endParaRPr>
        </a:p>
        <a:p>
          <a:r>
            <a:rPr lang="en-CA" sz="1100" b="0" i="0" baseline="0">
              <a:solidFill>
                <a:schemeClr val="dk1"/>
              </a:solidFill>
              <a:effectLst/>
              <a:latin typeface="+mn-lt"/>
              <a:ea typeface="+mn-ea"/>
              <a:cs typeface="+mn-cs"/>
            </a:rPr>
            <a:t>conferences as a means of reporting the results of the teacher’s evaluation of the child.</a:t>
          </a:r>
          <a:endParaRPr lang="en-CA">
            <a:effectLst/>
          </a:endParaRPr>
        </a:p>
        <a:p>
          <a:endParaRPr lang="en-CA" sz="1100"/>
        </a:p>
      </xdr:txBody>
    </xdr:sp>
    <xdr:clientData/>
  </xdr:twoCellAnchor>
  <xdr:twoCellAnchor>
    <xdr:from>
      <xdr:col>0</xdr:col>
      <xdr:colOff>142875</xdr:colOff>
      <xdr:row>61</xdr:row>
      <xdr:rowOff>47625</xdr:rowOff>
    </xdr:from>
    <xdr:to>
      <xdr:col>8</xdr:col>
      <xdr:colOff>238125</xdr:colOff>
      <xdr:row>96</xdr:row>
      <xdr:rowOff>152400</xdr:rowOff>
    </xdr:to>
    <xdr:sp macro="" textlink="">
      <xdr:nvSpPr>
        <xdr:cNvPr id="4" name="TextBox 3">
          <a:extLst>
            <a:ext uri="{FF2B5EF4-FFF2-40B4-BE49-F238E27FC236}">
              <a16:creationId xmlns:a16="http://schemas.microsoft.com/office/drawing/2014/main" id="{85CE8045-9DE7-4692-8CC0-1D19A1B78884}"/>
            </a:ext>
          </a:extLst>
        </xdr:cNvPr>
        <xdr:cNvSpPr txBox="1"/>
      </xdr:nvSpPr>
      <xdr:spPr>
        <a:xfrm>
          <a:off x="142875" y="10106025"/>
          <a:ext cx="5505450" cy="57721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baseline="0">
              <a:solidFill>
                <a:schemeClr val="dk1"/>
              </a:solidFill>
              <a:latin typeface="+mn-lt"/>
              <a:ea typeface="+mn-ea"/>
              <a:cs typeface="+mn-cs"/>
            </a:rPr>
            <a:t>Definition of Instruction: Grade 1 to Grade 9</a:t>
          </a:r>
        </a:p>
        <a:p>
          <a:endParaRPr lang="en-CA" sz="1100" b="1"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 is the process in which Alberta certificated teachers take responsibility for ensuring that learning activities for students are directed toward achieving the outcomes of approved programs of study and/or</a:t>
          </a:r>
        </a:p>
        <a:p>
          <a:r>
            <a:rPr lang="en-CA" sz="1100" b="0" i="0" u="none" strike="noStrike" baseline="0">
              <a:solidFill>
                <a:schemeClr val="dk1"/>
              </a:solidFill>
              <a:latin typeface="+mn-lt"/>
              <a:ea typeface="+mn-ea"/>
              <a:cs typeface="+mn-cs"/>
            </a:rPr>
            <a:t>individualized program plans through</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interaction with students, either face-to-face or through technology, for the purpose of teaching and assessing student achievement of outcomes, and/or</a:t>
          </a:r>
        </a:p>
        <a:p>
          <a:r>
            <a:rPr lang="en-CA" sz="1100" b="0" i="0" u="none" strike="noStrike" baseline="0">
              <a:solidFill>
                <a:schemeClr val="dk1"/>
              </a:solidFill>
              <a:latin typeface="+mn-lt"/>
              <a:ea typeface="+mn-ea"/>
              <a:cs typeface="+mn-cs"/>
            </a:rPr>
            <a:t>• interaction with students who are engaged in classroom learning, independent study, online education and/or distance education, and/or</a:t>
          </a:r>
        </a:p>
        <a:p>
          <a:r>
            <a:rPr lang="en-CA" sz="1100" b="0" i="0" u="none" strike="noStrike" baseline="0">
              <a:solidFill>
                <a:schemeClr val="dk1"/>
              </a:solidFill>
              <a:latin typeface="+mn-lt"/>
              <a:ea typeface="+mn-ea"/>
              <a:cs typeface="+mn-cs"/>
            </a:rPr>
            <a:t>• supervision of student workplace learning</a:t>
          </a:r>
        </a:p>
        <a:p>
          <a:endParaRPr lang="en-CA" sz="1100" b="0" i="0" u="none" strike="noStrike" baseline="0">
            <a:solidFill>
              <a:schemeClr val="dk1"/>
            </a:solidFill>
            <a:latin typeface="+mn-lt"/>
            <a:ea typeface="+mn-ea"/>
            <a:cs typeface="+mn-cs"/>
          </a:endParaRPr>
        </a:p>
        <a:p>
          <a:r>
            <a:rPr lang="en-CA" sz="1100" b="1" i="0" u="none" strike="noStrike" baseline="0">
              <a:solidFill>
                <a:schemeClr val="dk1"/>
              </a:solidFill>
              <a:latin typeface="+mn-lt"/>
              <a:ea typeface="+mn-ea"/>
              <a:cs typeface="+mn-cs"/>
            </a:rPr>
            <a:t>Instructional Time: Grade 1 to Grade 9</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Instructional time includes time scheduled for purposes of instruction, examinations/testing and other student activities where direct student–teacher interaction and supervision are maintained.</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Instructional time does not include</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teacher convention days</a:t>
          </a:r>
        </a:p>
        <a:p>
          <a:r>
            <a:rPr lang="en-CA" sz="1100" b="0" i="0" u="none" strike="noStrike" baseline="0">
              <a:solidFill>
                <a:schemeClr val="dk1"/>
              </a:solidFill>
              <a:latin typeface="+mn-lt"/>
              <a:ea typeface="+mn-ea"/>
              <a:cs typeface="+mn-cs"/>
            </a:rPr>
            <a:t>• professional development days</a:t>
          </a:r>
        </a:p>
        <a:p>
          <a:r>
            <a:rPr lang="en-CA" sz="1100" b="0" i="0" u="none" strike="noStrike" baseline="0">
              <a:solidFill>
                <a:schemeClr val="dk1"/>
              </a:solidFill>
              <a:latin typeface="+mn-lt"/>
              <a:ea typeface="+mn-ea"/>
              <a:cs typeface="+mn-cs"/>
            </a:rPr>
            <a:t>• parent–teacher interview days</a:t>
          </a:r>
        </a:p>
        <a:p>
          <a:r>
            <a:rPr lang="en-CA" sz="1100" b="0" i="0" u="none" strike="noStrike" baseline="0">
              <a:solidFill>
                <a:schemeClr val="dk1"/>
              </a:solidFill>
              <a:latin typeface="+mn-lt"/>
              <a:ea typeface="+mn-ea"/>
              <a:cs typeface="+mn-cs"/>
            </a:rPr>
            <a:t>• teacher planning days</a:t>
          </a:r>
        </a:p>
        <a:p>
          <a:r>
            <a:rPr lang="en-CA" sz="1100" b="0" i="0" u="none" strike="noStrike" baseline="0">
              <a:solidFill>
                <a:schemeClr val="dk1"/>
              </a:solidFill>
              <a:latin typeface="+mn-lt"/>
              <a:ea typeface="+mn-ea"/>
              <a:cs typeface="+mn-cs"/>
            </a:rPr>
            <a:t>• staff meetings</a:t>
          </a:r>
        </a:p>
        <a:p>
          <a:r>
            <a:rPr lang="en-CA" sz="1100" b="0" i="0" u="none" strike="noStrike" baseline="0">
              <a:solidFill>
                <a:schemeClr val="dk1"/>
              </a:solidFill>
              <a:latin typeface="+mn-lt"/>
              <a:ea typeface="+mn-ea"/>
              <a:cs typeface="+mn-cs"/>
            </a:rPr>
            <a:t>• statutory and school authority–declared holidays</a:t>
          </a:r>
        </a:p>
        <a:p>
          <a:r>
            <a:rPr lang="en-CA" sz="1100" b="0" i="0" u="none" strike="noStrike" baseline="0">
              <a:solidFill>
                <a:schemeClr val="dk1"/>
              </a:solidFill>
              <a:latin typeface="+mn-lt"/>
              <a:ea typeface="+mn-ea"/>
              <a:cs typeface="+mn-cs"/>
            </a:rPr>
            <a:t>• lunch breaks</a:t>
          </a:r>
        </a:p>
        <a:p>
          <a:r>
            <a:rPr lang="en-CA" sz="1100" b="0" i="0" u="none" strike="noStrike" baseline="0">
              <a:solidFill>
                <a:schemeClr val="dk1"/>
              </a:solidFill>
              <a:latin typeface="+mn-lt"/>
              <a:ea typeface="+mn-ea"/>
              <a:cs typeface="+mn-cs"/>
            </a:rPr>
            <a:t>• breaks between classes</a:t>
          </a:r>
        </a:p>
        <a:p>
          <a:r>
            <a:rPr lang="en-CA" sz="1100" b="0" i="0" u="none" strike="noStrike" baseline="0">
              <a:solidFill>
                <a:schemeClr val="dk1"/>
              </a:solidFill>
              <a:latin typeface="+mn-lt"/>
              <a:ea typeface="+mn-ea"/>
              <a:cs typeface="+mn-cs"/>
            </a:rPr>
            <a:t>• recesses</a:t>
          </a:r>
        </a:p>
        <a:p>
          <a:r>
            <a:rPr lang="en-CA" sz="1100" b="0" i="0" u="none" strike="noStrike" baseline="0">
              <a:solidFill>
                <a:schemeClr val="dk1"/>
              </a:solidFill>
              <a:latin typeface="+mn-lt"/>
              <a:ea typeface="+mn-ea"/>
              <a:cs typeface="+mn-cs"/>
            </a:rPr>
            <a:t>• time taken for the registration of students</a:t>
          </a:r>
        </a:p>
        <a:p>
          <a:r>
            <a:rPr lang="en-CA" sz="1100" b="0" i="0" u="none" strike="noStrike" baseline="0">
              <a:solidFill>
                <a:schemeClr val="dk1"/>
              </a:solidFill>
              <a:latin typeface="+mn-lt"/>
              <a:ea typeface="+mn-ea"/>
              <a:cs typeface="+mn-cs"/>
            </a:rPr>
            <a:t>• extracurricular activities</a:t>
          </a:r>
          <a:endParaRPr lang="en-CA" sz="1100"/>
        </a:p>
      </xdr:txBody>
    </xdr:sp>
    <xdr:clientData/>
  </xdr:twoCellAnchor>
  <xdr:twoCellAnchor>
    <xdr:from>
      <xdr:col>0</xdr:col>
      <xdr:colOff>161925</xdr:colOff>
      <xdr:row>99</xdr:row>
      <xdr:rowOff>57149</xdr:rowOff>
    </xdr:from>
    <xdr:to>
      <xdr:col>8</xdr:col>
      <xdr:colOff>257175</xdr:colOff>
      <xdr:row>135</xdr:row>
      <xdr:rowOff>152400</xdr:rowOff>
    </xdr:to>
    <xdr:sp macro="" textlink="">
      <xdr:nvSpPr>
        <xdr:cNvPr id="5" name="TextBox 4">
          <a:extLst>
            <a:ext uri="{FF2B5EF4-FFF2-40B4-BE49-F238E27FC236}">
              <a16:creationId xmlns:a16="http://schemas.microsoft.com/office/drawing/2014/main" id="{21931BF1-888F-43E6-A859-7B0CA09CD49E}"/>
            </a:ext>
          </a:extLst>
        </xdr:cNvPr>
        <xdr:cNvSpPr txBox="1"/>
      </xdr:nvSpPr>
      <xdr:spPr>
        <a:xfrm>
          <a:off x="161925" y="16268699"/>
          <a:ext cx="5505450" cy="59245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baseline="0">
              <a:solidFill>
                <a:schemeClr val="dk1"/>
              </a:solidFill>
              <a:latin typeface="+mn-lt"/>
              <a:ea typeface="+mn-ea"/>
              <a:cs typeface="+mn-cs"/>
            </a:rPr>
            <a:t>Definition of Instruction: Grade 10 to Grade 12</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 is the process in which Alberta certificated teachers take responsibility for ensuring that learning activities for students are directed toward achieving the outcomes of approved programs of study and/or</a:t>
          </a:r>
        </a:p>
        <a:p>
          <a:r>
            <a:rPr lang="en-CA" sz="1100" b="0" i="0" u="none" strike="noStrike" baseline="0">
              <a:solidFill>
                <a:schemeClr val="dk1"/>
              </a:solidFill>
              <a:latin typeface="+mn-lt"/>
              <a:ea typeface="+mn-ea"/>
              <a:cs typeface="+mn-cs"/>
            </a:rPr>
            <a:t>individualized program plans/instructional support plans through</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interaction with students, either face-to-face or through technology, for the purpose of teaching and assessing student achievement of outcomes, and/or</a:t>
          </a:r>
        </a:p>
        <a:p>
          <a:r>
            <a:rPr lang="en-CA" sz="1100" b="0" i="0" u="none" strike="noStrike" baseline="0">
              <a:solidFill>
                <a:schemeClr val="dk1"/>
              </a:solidFill>
              <a:latin typeface="+mn-lt"/>
              <a:ea typeface="+mn-ea"/>
              <a:cs typeface="+mn-cs"/>
            </a:rPr>
            <a:t>• interaction with students who are engaged in classroom learning, independent study, online education and/or distance education, and/or</a:t>
          </a:r>
        </a:p>
        <a:p>
          <a:r>
            <a:rPr lang="en-CA" sz="1100" b="0" i="0" u="none" strike="noStrike" baseline="0">
              <a:solidFill>
                <a:schemeClr val="dk1"/>
              </a:solidFill>
              <a:latin typeface="+mn-lt"/>
              <a:ea typeface="+mn-ea"/>
              <a:cs typeface="+mn-cs"/>
            </a:rPr>
            <a:t>• supervision of student workplace learning</a:t>
          </a:r>
        </a:p>
        <a:p>
          <a:endParaRPr lang="en-CA" sz="1100" b="0" i="0" u="none" strike="noStrike" baseline="0">
            <a:solidFill>
              <a:schemeClr val="dk1"/>
            </a:solidFill>
            <a:latin typeface="+mn-lt"/>
            <a:ea typeface="+mn-ea"/>
            <a:cs typeface="+mn-cs"/>
          </a:endParaRPr>
        </a:p>
        <a:p>
          <a:r>
            <a:rPr lang="en-CA" sz="1100" b="1" i="0" u="none" strike="noStrike" baseline="0">
              <a:solidFill>
                <a:schemeClr val="dk1"/>
              </a:solidFill>
              <a:latin typeface="+mn-lt"/>
              <a:ea typeface="+mn-ea"/>
              <a:cs typeface="+mn-cs"/>
            </a:rPr>
            <a:t>Instructional Time: Grade 10 to Grade 12</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Instructional time includes time scheduled for purposes of instruction, examinations/testing and other student activities where direct student–teacher interaction and supervision are maintained.</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Instructional time does not include</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teacher convention days</a:t>
          </a:r>
        </a:p>
        <a:p>
          <a:r>
            <a:rPr lang="en-CA" sz="1100" b="0" i="0" u="none" strike="noStrike" baseline="0">
              <a:solidFill>
                <a:schemeClr val="dk1"/>
              </a:solidFill>
              <a:latin typeface="+mn-lt"/>
              <a:ea typeface="+mn-ea"/>
              <a:cs typeface="+mn-cs"/>
            </a:rPr>
            <a:t>• professional development days</a:t>
          </a:r>
        </a:p>
        <a:p>
          <a:r>
            <a:rPr lang="en-CA" sz="1100" b="0" i="0" u="none" strike="noStrike" baseline="0">
              <a:solidFill>
                <a:schemeClr val="dk1"/>
              </a:solidFill>
              <a:latin typeface="+mn-lt"/>
              <a:ea typeface="+mn-ea"/>
              <a:cs typeface="+mn-cs"/>
            </a:rPr>
            <a:t>• parent–teacher interview days</a:t>
          </a:r>
        </a:p>
        <a:p>
          <a:r>
            <a:rPr lang="en-CA" sz="1100" b="0" i="0" u="none" strike="noStrike" baseline="0">
              <a:solidFill>
                <a:schemeClr val="dk1"/>
              </a:solidFill>
              <a:latin typeface="+mn-lt"/>
              <a:ea typeface="+mn-ea"/>
              <a:cs typeface="+mn-cs"/>
            </a:rPr>
            <a:t>• teacher planning days</a:t>
          </a:r>
        </a:p>
        <a:p>
          <a:r>
            <a:rPr lang="en-CA" sz="1100" b="0" i="0" u="none" strike="noStrike" baseline="0">
              <a:solidFill>
                <a:schemeClr val="dk1"/>
              </a:solidFill>
              <a:latin typeface="+mn-lt"/>
              <a:ea typeface="+mn-ea"/>
              <a:cs typeface="+mn-cs"/>
            </a:rPr>
            <a:t>• staff meetings</a:t>
          </a:r>
        </a:p>
        <a:p>
          <a:r>
            <a:rPr lang="en-CA" sz="1100" b="0" i="0" u="none" strike="noStrike" baseline="0">
              <a:solidFill>
                <a:schemeClr val="dk1"/>
              </a:solidFill>
              <a:latin typeface="+mn-lt"/>
              <a:ea typeface="+mn-ea"/>
              <a:cs typeface="+mn-cs"/>
            </a:rPr>
            <a:t>• statutory and school authority–declared holidays</a:t>
          </a:r>
        </a:p>
        <a:p>
          <a:r>
            <a:rPr lang="en-CA" sz="1100" b="0" i="0" u="none" strike="noStrike" baseline="0">
              <a:solidFill>
                <a:schemeClr val="dk1"/>
              </a:solidFill>
              <a:latin typeface="+mn-lt"/>
              <a:ea typeface="+mn-ea"/>
              <a:cs typeface="+mn-cs"/>
            </a:rPr>
            <a:t>• lunch breaks</a:t>
          </a:r>
        </a:p>
        <a:p>
          <a:r>
            <a:rPr lang="en-CA" sz="1100" b="0" i="0" u="none" strike="noStrike" baseline="0">
              <a:solidFill>
                <a:schemeClr val="dk1"/>
              </a:solidFill>
              <a:latin typeface="+mn-lt"/>
              <a:ea typeface="+mn-ea"/>
              <a:cs typeface="+mn-cs"/>
            </a:rPr>
            <a:t>• breaks between classes</a:t>
          </a:r>
        </a:p>
        <a:p>
          <a:r>
            <a:rPr lang="en-CA" sz="1100" b="0" i="0" u="none" strike="noStrike" baseline="0">
              <a:solidFill>
                <a:schemeClr val="dk1"/>
              </a:solidFill>
              <a:latin typeface="+mn-lt"/>
              <a:ea typeface="+mn-ea"/>
              <a:cs typeface="+mn-cs"/>
            </a:rPr>
            <a:t>• supervised study halls</a:t>
          </a:r>
        </a:p>
        <a:p>
          <a:r>
            <a:rPr lang="en-CA" sz="1100" b="0" i="0" u="none" strike="noStrike" baseline="0">
              <a:solidFill>
                <a:schemeClr val="dk1"/>
              </a:solidFill>
              <a:latin typeface="+mn-lt"/>
              <a:ea typeface="+mn-ea"/>
              <a:cs typeface="+mn-cs"/>
            </a:rPr>
            <a:t>• time taken for the registration of students</a:t>
          </a:r>
        </a:p>
        <a:p>
          <a:r>
            <a:rPr lang="en-CA" sz="1100" b="0" i="0" u="none" strike="noStrike" baseline="0">
              <a:solidFill>
                <a:schemeClr val="dk1"/>
              </a:solidFill>
              <a:latin typeface="+mn-lt"/>
              <a:ea typeface="+mn-ea"/>
              <a:cs typeface="+mn-cs"/>
            </a:rPr>
            <a:t>• extracurricular activities</a:t>
          </a:r>
        </a:p>
        <a:p>
          <a:r>
            <a:rPr lang="en-CA" sz="1100" b="0" i="0" u="none" strike="noStrike" baseline="0">
              <a:solidFill>
                <a:schemeClr val="dk1"/>
              </a:solidFill>
              <a:latin typeface="+mn-lt"/>
              <a:ea typeface="+mn-ea"/>
              <a:cs typeface="+mn-cs"/>
            </a:rPr>
            <a:t>• graduation/commencement rehearsals and ceremonies</a:t>
          </a:r>
          <a:endParaRPr lang="en-CA" sz="1100"/>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257175</xdr:colOff>
      <xdr:row>3</xdr:row>
      <xdr:rowOff>142875</xdr:rowOff>
    </xdr:from>
    <xdr:to>
      <xdr:col>8</xdr:col>
      <xdr:colOff>314325</xdr:colOff>
      <xdr:row>9</xdr:row>
      <xdr:rowOff>152400</xdr:rowOff>
    </xdr:to>
    <xdr:sp macro="" textlink="">
      <xdr:nvSpPr>
        <xdr:cNvPr id="2" name="TextBox 1">
          <a:extLst>
            <a:ext uri="{FF2B5EF4-FFF2-40B4-BE49-F238E27FC236}">
              <a16:creationId xmlns:a16="http://schemas.microsoft.com/office/drawing/2014/main" id="{F63EAB14-455A-46D7-9749-53CA291F48F7}"/>
            </a:ext>
          </a:extLst>
        </xdr:cNvPr>
        <xdr:cNvSpPr txBox="1"/>
      </xdr:nvSpPr>
      <xdr:spPr>
        <a:xfrm>
          <a:off x="257175" y="809625"/>
          <a:ext cx="5543550" cy="981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6.1. FTE Definition: Effective September 1, 2019, part-time teacher FTE will be</a:t>
          </a:r>
          <a:r>
            <a:rPr lang="en-CA" sz="1100" baseline="0"/>
            <a:t> </a:t>
          </a:r>
          <a:r>
            <a:rPr lang="en-CA" sz="1100"/>
            <a:t>determined by the ratio of the teacher’s actual assignable time to the teacher</a:t>
          </a:r>
          <a:r>
            <a:rPr lang="en-CA" sz="1100" baseline="0"/>
            <a:t> </a:t>
          </a:r>
          <a:r>
            <a:rPr lang="en-CA" sz="1100"/>
            <a:t>assignable time of a full-time assignment in the teacher’s school. This FTE will</a:t>
          </a:r>
          <a:r>
            <a:rPr lang="en-CA" sz="1100" baseline="0"/>
            <a:t> </a:t>
          </a:r>
          <a:r>
            <a:rPr lang="en-CA" sz="1100"/>
            <a:t>be used to calculate the maximum prorated portion of a teacher’s instructional</a:t>
          </a:r>
          <a:r>
            <a:rPr lang="en-CA" sz="1100" baseline="0"/>
            <a:t> </a:t>
          </a:r>
          <a:r>
            <a:rPr lang="en-CA" sz="1100"/>
            <a:t>time.</a:t>
          </a:r>
        </a:p>
      </xdr:txBody>
    </xdr:sp>
    <xdr:clientData/>
  </xdr:twoCellAnchor>
  <xdr:twoCellAnchor>
    <xdr:from>
      <xdr:col>0</xdr:col>
      <xdr:colOff>257175</xdr:colOff>
      <xdr:row>10</xdr:row>
      <xdr:rowOff>66675</xdr:rowOff>
    </xdr:from>
    <xdr:to>
      <xdr:col>8</xdr:col>
      <xdr:colOff>314325</xdr:colOff>
      <xdr:row>22</xdr:row>
      <xdr:rowOff>123825</xdr:rowOff>
    </xdr:to>
    <xdr:sp macro="" textlink="">
      <xdr:nvSpPr>
        <xdr:cNvPr id="3" name="TextBox 2">
          <a:extLst>
            <a:ext uri="{FF2B5EF4-FFF2-40B4-BE49-F238E27FC236}">
              <a16:creationId xmlns:a16="http://schemas.microsoft.com/office/drawing/2014/main" id="{FB4F0EE7-0989-46B0-970D-7491AD3B0AAF}"/>
            </a:ext>
          </a:extLst>
        </xdr:cNvPr>
        <xdr:cNvSpPr txBox="1"/>
      </xdr:nvSpPr>
      <xdr:spPr>
        <a:xfrm>
          <a:off x="257175" y="1866900"/>
          <a:ext cx="5543550" cy="2000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Calculating FTE:</a:t>
          </a:r>
        </a:p>
        <a:p>
          <a:r>
            <a:rPr lang="en-CA" sz="1100"/>
            <a:t>*</a:t>
          </a:r>
          <a:r>
            <a:rPr lang="en-CA" sz="1100" baseline="0"/>
            <a:t> </a:t>
          </a:r>
          <a:r>
            <a:rPr lang="en-CA" sz="1100"/>
            <a:t>Determine the annual assignment of the part-time teacher. Include all assigned duties in clause 11.2 that are being assigned.</a:t>
          </a:r>
        </a:p>
        <a:p>
          <a:endParaRPr lang="en-CA" sz="1100"/>
        </a:p>
        <a:p>
          <a:r>
            <a:rPr lang="en-CA" sz="1100"/>
            <a:t>*</a:t>
          </a:r>
          <a:r>
            <a:rPr lang="en-CA" sz="1100" baseline="0"/>
            <a:t> </a:t>
          </a:r>
          <a:r>
            <a:rPr lang="en-CA" sz="1100"/>
            <a:t>Divide the number of actual assignable hours allocated to the part-time teacher by the number of assignable hours typically allocated to full-time teachers in the school (ie, a part-time teacher assigned a maximum of 550 hours in a school where the typical full-time teacher is assigned 1100 hours would have an FTE of 0.5). This determines the teacher FTE. The maximum instructional time will be determined based upon the FTE (ie, a part-time teacher with 0.5 FTE can provide up to 453.5 hours of instruction annually).</a:t>
          </a:r>
        </a:p>
      </xdr:txBody>
    </xdr:sp>
    <xdr:clientData/>
  </xdr:twoCellAnchor>
  <xdr:twoCellAnchor editAs="oneCell">
    <xdr:from>
      <xdr:col>0</xdr:col>
      <xdr:colOff>266700</xdr:colOff>
      <xdr:row>23</xdr:row>
      <xdr:rowOff>7771</xdr:rowOff>
    </xdr:from>
    <xdr:to>
      <xdr:col>8</xdr:col>
      <xdr:colOff>342900</xdr:colOff>
      <xdr:row>36</xdr:row>
      <xdr:rowOff>123825</xdr:rowOff>
    </xdr:to>
    <xdr:pic>
      <xdr:nvPicPr>
        <xdr:cNvPr id="4" name="Picture 3">
          <a:extLst>
            <a:ext uri="{FF2B5EF4-FFF2-40B4-BE49-F238E27FC236}">
              <a16:creationId xmlns:a16="http://schemas.microsoft.com/office/drawing/2014/main" id="{E02552B9-9389-434F-906E-550B9DB89BBE}"/>
            </a:ext>
          </a:extLst>
        </xdr:cNvPr>
        <xdr:cNvPicPr>
          <a:picLocks noChangeAspect="1"/>
        </xdr:cNvPicPr>
      </xdr:nvPicPr>
      <xdr:blipFill>
        <a:blip xmlns:r="http://schemas.openxmlformats.org/officeDocument/2006/relationships" r:embed="rId1"/>
        <a:stretch>
          <a:fillRect/>
        </a:stretch>
      </xdr:blipFill>
      <xdr:spPr>
        <a:xfrm>
          <a:off x="266700" y="3913021"/>
          <a:ext cx="5562600" cy="2221079"/>
        </a:xfrm>
        <a:prstGeom prst="rect">
          <a:avLst/>
        </a:prstGeom>
      </xdr:spPr>
    </xdr:pic>
    <xdr:clientData/>
  </xdr:twoCellAnchor>
  <xdr:twoCellAnchor>
    <xdr:from>
      <xdr:col>0</xdr:col>
      <xdr:colOff>266700</xdr:colOff>
      <xdr:row>37</xdr:row>
      <xdr:rowOff>47624</xdr:rowOff>
    </xdr:from>
    <xdr:to>
      <xdr:col>8</xdr:col>
      <xdr:colOff>323850</xdr:colOff>
      <xdr:row>51</xdr:row>
      <xdr:rowOff>114299</xdr:rowOff>
    </xdr:to>
    <xdr:sp macro="" textlink="">
      <xdr:nvSpPr>
        <xdr:cNvPr id="5" name="TextBox 4">
          <a:extLst>
            <a:ext uri="{FF2B5EF4-FFF2-40B4-BE49-F238E27FC236}">
              <a16:creationId xmlns:a16="http://schemas.microsoft.com/office/drawing/2014/main" id="{4B078804-AB3C-41F8-9E6A-CF1FA4EE10B4}"/>
            </a:ext>
          </a:extLst>
        </xdr:cNvPr>
        <xdr:cNvSpPr txBox="1"/>
      </xdr:nvSpPr>
      <xdr:spPr>
        <a:xfrm>
          <a:off x="266700" y="6219824"/>
          <a:ext cx="5543550" cy="2333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0" i="0" u="none" strike="noStrike" baseline="0">
              <a:solidFill>
                <a:schemeClr val="dk1"/>
              </a:solidFill>
              <a:latin typeface="+mn-lt"/>
              <a:ea typeface="+mn-ea"/>
              <a:cs typeface="+mn-cs"/>
            </a:rPr>
            <a:t>* Compare the result to the teacher’s FTE from the previous school year. If the result is a higher FTE, then the FTE should increase or the assignable load should decrease. If the FTE is less than previous year, then the FTE should be reduced or the assignable load should increase. </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A reduction or increase in the part-time teacher’s assignment can change the FTE. However, if the part-time teacher’s assignment does not change from year to year, the implementation of the new definition should not reduce the teacher’s FTE (as per clause 1.7 of the 2018–20 Central Table Settlement) or increase the FTE. </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If the FTE is already pre-determined for the school year, you may do these steps in reverse order and build the assignment out of the FTE. </a:t>
          </a:r>
        </a:p>
      </xdr:txBody>
    </xdr:sp>
    <xdr:clientData/>
  </xdr:twoCellAnchor>
  <xdr:twoCellAnchor editAs="oneCell">
    <xdr:from>
      <xdr:col>7</xdr:col>
      <xdr:colOff>342900</xdr:colOff>
      <xdr:row>0</xdr:row>
      <xdr:rowOff>28575</xdr:rowOff>
    </xdr:from>
    <xdr:to>
      <xdr:col>8</xdr:col>
      <xdr:colOff>354509</xdr:colOff>
      <xdr:row>3</xdr:row>
      <xdr:rowOff>38100</xdr:rowOff>
    </xdr:to>
    <xdr:pic>
      <xdr:nvPicPr>
        <xdr:cNvPr id="6" name="Picture 5">
          <a:hlinkClick xmlns:r="http://schemas.openxmlformats.org/officeDocument/2006/relationships" r:id="rId2"/>
          <a:extLst>
            <a:ext uri="{FF2B5EF4-FFF2-40B4-BE49-F238E27FC236}">
              <a16:creationId xmlns:a16="http://schemas.microsoft.com/office/drawing/2014/main" id="{E3732561-F5B8-4010-B5C8-DFEE01339B2A}"/>
            </a:ext>
          </a:extLst>
        </xdr:cNvPr>
        <xdr:cNvPicPr>
          <a:picLocks noChangeAspect="1"/>
        </xdr:cNvPicPr>
      </xdr:nvPicPr>
      <xdr:blipFill>
        <a:blip xmlns:r="http://schemas.openxmlformats.org/officeDocument/2006/relationships" r:embed="rId3"/>
        <a:stretch>
          <a:fillRect/>
        </a:stretch>
      </xdr:blipFill>
      <xdr:spPr>
        <a:xfrm>
          <a:off x="5143500" y="28575"/>
          <a:ext cx="697409" cy="676275"/>
        </a:xfrm>
        <a:prstGeom prst="rect">
          <a:avLst/>
        </a:prstGeom>
      </xdr:spPr>
    </xdr:pic>
    <xdr:clientData fPrintsWithSheet="0"/>
  </xdr:twoCellAnchor>
</xdr:wsDr>
</file>

<file path=xl/drawings/drawing5.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355600</xdr:rowOff>
    </xdr:from>
    <xdr:to>
      <xdr:col>12</xdr:col>
      <xdr:colOff>292100</xdr:colOff>
      <xdr:row>38</xdr:row>
      <xdr:rowOff>139700</xdr:rowOff>
    </xdr:to>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79502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133351</xdr:rowOff>
    </xdr:to>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8686800" y="20955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9" name="TextBox 8">
          <a:extLst>
            <a:ext uri="{FF2B5EF4-FFF2-40B4-BE49-F238E27FC236}">
              <a16:creationId xmlns:a16="http://schemas.microsoft.com/office/drawing/2014/main" id="{00000000-0008-0000-0200-000009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23812</xdr:rowOff>
    </xdr:from>
    <xdr:to>
      <xdr:col>7</xdr:col>
      <xdr:colOff>347119</xdr:colOff>
      <xdr:row>0</xdr:row>
      <xdr:rowOff>747711</xdr:rowOff>
    </xdr:to>
    <xdr:pic>
      <xdr:nvPicPr>
        <xdr:cNvPr id="11" name="Picture 10">
          <a:hlinkClick xmlns:r="http://schemas.openxmlformats.org/officeDocument/2006/relationships" r:id="rId1"/>
          <a:extLst>
            <a:ext uri="{FF2B5EF4-FFF2-40B4-BE49-F238E27FC236}">
              <a16:creationId xmlns:a16="http://schemas.microsoft.com/office/drawing/2014/main" id="{F78199B1-F68A-439A-BF9B-9A0A2D2871D3}"/>
            </a:ext>
          </a:extLst>
        </xdr:cNvPr>
        <xdr:cNvPicPr>
          <a:picLocks noChangeAspect="1"/>
        </xdr:cNvPicPr>
      </xdr:nvPicPr>
      <xdr:blipFill>
        <a:blip xmlns:r="http://schemas.openxmlformats.org/officeDocument/2006/relationships" r:embed="rId2"/>
        <a:stretch>
          <a:fillRect/>
        </a:stretch>
      </xdr:blipFill>
      <xdr:spPr>
        <a:xfrm>
          <a:off x="7393781" y="23812"/>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325437</xdr:rowOff>
    </xdr:to>
    <xdr:grpSp>
      <xdr:nvGrpSpPr>
        <xdr:cNvPr id="12" name="Group 11">
          <a:hlinkClick xmlns:r="http://schemas.openxmlformats.org/officeDocument/2006/relationships" r:id="rId3"/>
          <a:extLst>
            <a:ext uri="{FF2B5EF4-FFF2-40B4-BE49-F238E27FC236}">
              <a16:creationId xmlns:a16="http://schemas.microsoft.com/office/drawing/2014/main" id="{ACEC22D8-9DF5-45B1-91D9-5ED272F65675}"/>
            </a:ext>
          </a:extLst>
        </xdr:cNvPr>
        <xdr:cNvGrpSpPr/>
      </xdr:nvGrpSpPr>
      <xdr:grpSpPr>
        <a:xfrm>
          <a:off x="9482667" y="0"/>
          <a:ext cx="976312" cy="1112837"/>
          <a:chOff x="9001125" y="488157"/>
          <a:chExt cx="976312" cy="1119187"/>
        </a:xfrm>
      </xdr:grpSpPr>
      <xdr:pic>
        <xdr:nvPicPr>
          <xdr:cNvPr id="13" name="Picture 12">
            <a:extLst>
              <a:ext uri="{FF2B5EF4-FFF2-40B4-BE49-F238E27FC236}">
                <a16:creationId xmlns:a16="http://schemas.microsoft.com/office/drawing/2014/main" id="{5893C930-52C9-47A2-80DD-418D31C0597F}"/>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4" name="TextBox 13">
            <a:extLst>
              <a:ext uri="{FF2B5EF4-FFF2-40B4-BE49-F238E27FC236}">
                <a16:creationId xmlns:a16="http://schemas.microsoft.com/office/drawing/2014/main" id="{AB4C2691-5CC1-48BF-9143-2F017945161D}"/>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5" name="TextBox 14">
            <a:extLst>
              <a:ext uri="{FF2B5EF4-FFF2-40B4-BE49-F238E27FC236}">
                <a16:creationId xmlns:a16="http://schemas.microsoft.com/office/drawing/2014/main" id="{CE21BD28-7E15-4737-A866-F4540DE676A8}"/>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304800</xdr:rowOff>
    </xdr:from>
    <xdr:to>
      <xdr:col>12</xdr:col>
      <xdr:colOff>279400</xdr:colOff>
      <xdr:row>38</xdr:row>
      <xdr:rowOff>127000</xdr:rowOff>
    </xdr:to>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78867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95250</xdr:colOff>
      <xdr:row>22</xdr:row>
      <xdr:rowOff>133351</xdr:rowOff>
    </xdr:to>
    <xdr:sp macro="" textlink="">
      <xdr:nvSpPr>
        <xdr:cNvPr id="6" name="TextBox 5">
          <a:extLst>
            <a:ext uri="{FF2B5EF4-FFF2-40B4-BE49-F238E27FC236}">
              <a16:creationId xmlns:a16="http://schemas.microsoft.com/office/drawing/2014/main" id="{00000000-0008-0000-0300-000006000000}"/>
            </a:ext>
          </a:extLst>
        </xdr:cNvPr>
        <xdr:cNvSpPr txBox="1"/>
      </xdr:nvSpPr>
      <xdr:spPr>
        <a:xfrm>
          <a:off x="9172575" y="20955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03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47625</xdr:rowOff>
    </xdr:from>
    <xdr:to>
      <xdr:col>7</xdr:col>
      <xdr:colOff>347119</xdr:colOff>
      <xdr:row>0</xdr:row>
      <xdr:rowOff>771524</xdr:rowOff>
    </xdr:to>
    <xdr:pic>
      <xdr:nvPicPr>
        <xdr:cNvPr id="9" name="Picture 8">
          <a:hlinkClick xmlns:r="http://schemas.openxmlformats.org/officeDocument/2006/relationships" r:id="rId1"/>
          <a:extLst>
            <a:ext uri="{FF2B5EF4-FFF2-40B4-BE49-F238E27FC236}">
              <a16:creationId xmlns:a16="http://schemas.microsoft.com/office/drawing/2014/main" id="{1C5467BD-9AA4-4BFD-A8A0-74E901D764BA}"/>
            </a:ext>
          </a:extLst>
        </xdr:cNvPr>
        <xdr:cNvPicPr>
          <a:picLocks noChangeAspect="1"/>
        </xdr:cNvPicPr>
      </xdr:nvPicPr>
      <xdr:blipFill>
        <a:blip xmlns:r="http://schemas.openxmlformats.org/officeDocument/2006/relationships" r:embed="rId2"/>
        <a:stretch>
          <a:fillRect/>
        </a:stretch>
      </xdr:blipFill>
      <xdr:spPr>
        <a:xfrm>
          <a:off x="7334250" y="47625"/>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0" name="Group 9">
          <a:hlinkClick xmlns:r="http://schemas.openxmlformats.org/officeDocument/2006/relationships" r:id="rId3"/>
          <a:extLst>
            <a:ext uri="{FF2B5EF4-FFF2-40B4-BE49-F238E27FC236}">
              <a16:creationId xmlns:a16="http://schemas.microsoft.com/office/drawing/2014/main" id="{08D78F24-DF7C-4F7C-AC9D-A71DCF9BAB04}"/>
            </a:ext>
          </a:extLst>
        </xdr:cNvPr>
        <xdr:cNvGrpSpPr/>
      </xdr:nvGrpSpPr>
      <xdr:grpSpPr>
        <a:xfrm>
          <a:off x="9372600" y="0"/>
          <a:ext cx="976312" cy="1114424"/>
          <a:chOff x="9001125" y="488157"/>
          <a:chExt cx="976312" cy="1119187"/>
        </a:xfrm>
      </xdr:grpSpPr>
      <xdr:pic>
        <xdr:nvPicPr>
          <xdr:cNvPr id="11" name="Picture 10">
            <a:extLst>
              <a:ext uri="{FF2B5EF4-FFF2-40B4-BE49-F238E27FC236}">
                <a16:creationId xmlns:a16="http://schemas.microsoft.com/office/drawing/2014/main" id="{1AA92881-D7DB-4D7D-B886-0623E3F8DA5B}"/>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2" name="TextBox 11">
            <a:extLst>
              <a:ext uri="{FF2B5EF4-FFF2-40B4-BE49-F238E27FC236}">
                <a16:creationId xmlns:a16="http://schemas.microsoft.com/office/drawing/2014/main" id="{556AA489-378B-4C44-9149-97C2F455FAC1}"/>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3" name="TextBox 12">
            <a:extLst>
              <a:ext uri="{FF2B5EF4-FFF2-40B4-BE49-F238E27FC236}">
                <a16:creationId xmlns:a16="http://schemas.microsoft.com/office/drawing/2014/main" id="{764EB924-C134-432C-ABB8-86D7D4214D6B}"/>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266700</xdr:rowOff>
    </xdr:from>
    <xdr:to>
      <xdr:col>12</xdr:col>
      <xdr:colOff>292100</xdr:colOff>
      <xdr:row>38</xdr:row>
      <xdr:rowOff>12700</xdr:rowOff>
    </xdr:to>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78613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133351</xdr:rowOff>
    </xdr:to>
    <xdr:sp macro="" textlink="">
      <xdr:nvSpPr>
        <xdr:cNvPr id="6" name="TextBox 5">
          <a:extLst>
            <a:ext uri="{FF2B5EF4-FFF2-40B4-BE49-F238E27FC236}">
              <a16:creationId xmlns:a16="http://schemas.microsoft.com/office/drawing/2014/main" id="{00000000-0008-0000-0400-000006000000}"/>
            </a:ext>
          </a:extLst>
        </xdr:cNvPr>
        <xdr:cNvSpPr txBox="1"/>
      </xdr:nvSpPr>
      <xdr:spPr>
        <a:xfrm>
          <a:off x="9163050" y="20955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35719</xdr:rowOff>
    </xdr:from>
    <xdr:to>
      <xdr:col>7</xdr:col>
      <xdr:colOff>347120</xdr:colOff>
      <xdr:row>0</xdr:row>
      <xdr:rowOff>759618</xdr:rowOff>
    </xdr:to>
    <xdr:pic>
      <xdr:nvPicPr>
        <xdr:cNvPr id="9" name="Picture 8">
          <a:hlinkClick xmlns:r="http://schemas.openxmlformats.org/officeDocument/2006/relationships" r:id="rId1"/>
          <a:extLst>
            <a:ext uri="{FF2B5EF4-FFF2-40B4-BE49-F238E27FC236}">
              <a16:creationId xmlns:a16="http://schemas.microsoft.com/office/drawing/2014/main" id="{F2F437B9-92F0-4A24-8E40-C183A0CC9393}"/>
            </a:ext>
          </a:extLst>
        </xdr:cNvPr>
        <xdr:cNvPicPr>
          <a:picLocks noChangeAspect="1"/>
        </xdr:cNvPicPr>
      </xdr:nvPicPr>
      <xdr:blipFill>
        <a:blip xmlns:r="http://schemas.openxmlformats.org/officeDocument/2006/relationships" r:embed="rId2"/>
        <a:stretch>
          <a:fillRect/>
        </a:stretch>
      </xdr:blipFill>
      <xdr:spPr>
        <a:xfrm>
          <a:off x="7274719" y="35719"/>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0" name="Group 9">
          <a:hlinkClick xmlns:r="http://schemas.openxmlformats.org/officeDocument/2006/relationships" r:id="rId3"/>
          <a:extLst>
            <a:ext uri="{FF2B5EF4-FFF2-40B4-BE49-F238E27FC236}">
              <a16:creationId xmlns:a16="http://schemas.microsoft.com/office/drawing/2014/main" id="{C7D9A1FF-3ACB-463B-B08C-1EA9FB07D21C}"/>
            </a:ext>
          </a:extLst>
        </xdr:cNvPr>
        <xdr:cNvGrpSpPr/>
      </xdr:nvGrpSpPr>
      <xdr:grpSpPr>
        <a:xfrm>
          <a:off x="9296400" y="0"/>
          <a:ext cx="976312" cy="1114424"/>
          <a:chOff x="9001125" y="488157"/>
          <a:chExt cx="976312" cy="1119187"/>
        </a:xfrm>
      </xdr:grpSpPr>
      <xdr:pic>
        <xdr:nvPicPr>
          <xdr:cNvPr id="11" name="Picture 10">
            <a:extLst>
              <a:ext uri="{FF2B5EF4-FFF2-40B4-BE49-F238E27FC236}">
                <a16:creationId xmlns:a16="http://schemas.microsoft.com/office/drawing/2014/main" id="{6F695C38-4742-4365-AC6D-1B93736794CA}"/>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2" name="TextBox 11">
            <a:extLst>
              <a:ext uri="{FF2B5EF4-FFF2-40B4-BE49-F238E27FC236}">
                <a16:creationId xmlns:a16="http://schemas.microsoft.com/office/drawing/2014/main" id="{30F8E098-65FE-4847-8E11-73C1B11EC0E0}"/>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3" name="TextBox 12">
            <a:extLst>
              <a:ext uri="{FF2B5EF4-FFF2-40B4-BE49-F238E27FC236}">
                <a16:creationId xmlns:a16="http://schemas.microsoft.com/office/drawing/2014/main" id="{53B0DE5B-E329-40C5-92C9-44CD202D04EE}"/>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254000</xdr:rowOff>
    </xdr:from>
    <xdr:to>
      <xdr:col>12</xdr:col>
      <xdr:colOff>279400</xdr:colOff>
      <xdr:row>38</xdr:row>
      <xdr:rowOff>12700</xdr:rowOff>
    </xdr:to>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79375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95250</xdr:colOff>
      <xdr:row>22</xdr:row>
      <xdr:rowOff>133351</xdr:rowOff>
    </xdr:to>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9220200" y="20955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5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47625</xdr:rowOff>
    </xdr:from>
    <xdr:to>
      <xdr:col>7</xdr:col>
      <xdr:colOff>347120</xdr:colOff>
      <xdr:row>0</xdr:row>
      <xdr:rowOff>771524</xdr:rowOff>
    </xdr:to>
    <xdr:pic>
      <xdr:nvPicPr>
        <xdr:cNvPr id="9" name="Picture 8">
          <a:hlinkClick xmlns:r="http://schemas.openxmlformats.org/officeDocument/2006/relationships" r:id="rId1"/>
          <a:extLst>
            <a:ext uri="{FF2B5EF4-FFF2-40B4-BE49-F238E27FC236}">
              <a16:creationId xmlns:a16="http://schemas.microsoft.com/office/drawing/2014/main" id="{99705029-1DC3-405E-8E25-B44154999E98}"/>
            </a:ext>
          </a:extLst>
        </xdr:cNvPr>
        <xdr:cNvPicPr>
          <a:picLocks noChangeAspect="1"/>
        </xdr:cNvPicPr>
      </xdr:nvPicPr>
      <xdr:blipFill>
        <a:blip xmlns:r="http://schemas.openxmlformats.org/officeDocument/2006/relationships" r:embed="rId2"/>
        <a:stretch>
          <a:fillRect/>
        </a:stretch>
      </xdr:blipFill>
      <xdr:spPr>
        <a:xfrm>
          <a:off x="7417594" y="47625"/>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0" name="Group 9">
          <a:hlinkClick xmlns:r="http://schemas.openxmlformats.org/officeDocument/2006/relationships" r:id="rId3"/>
          <a:extLst>
            <a:ext uri="{FF2B5EF4-FFF2-40B4-BE49-F238E27FC236}">
              <a16:creationId xmlns:a16="http://schemas.microsoft.com/office/drawing/2014/main" id="{DDD629B2-0074-419C-9687-B6920EEE0FE7}"/>
            </a:ext>
          </a:extLst>
        </xdr:cNvPr>
        <xdr:cNvGrpSpPr/>
      </xdr:nvGrpSpPr>
      <xdr:grpSpPr>
        <a:xfrm>
          <a:off x="9525000" y="0"/>
          <a:ext cx="976312" cy="1114424"/>
          <a:chOff x="9001125" y="488157"/>
          <a:chExt cx="976312" cy="1119187"/>
        </a:xfrm>
      </xdr:grpSpPr>
      <xdr:pic>
        <xdr:nvPicPr>
          <xdr:cNvPr id="11" name="Picture 10">
            <a:extLst>
              <a:ext uri="{FF2B5EF4-FFF2-40B4-BE49-F238E27FC236}">
                <a16:creationId xmlns:a16="http://schemas.microsoft.com/office/drawing/2014/main" id="{56CC06F0-2F2C-4CAB-B5C6-15875AEA120C}"/>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2" name="TextBox 11">
            <a:extLst>
              <a:ext uri="{FF2B5EF4-FFF2-40B4-BE49-F238E27FC236}">
                <a16:creationId xmlns:a16="http://schemas.microsoft.com/office/drawing/2014/main" id="{782CBE91-0596-4F68-A0D9-604ED6E0873B}"/>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3" name="TextBox 12">
            <a:extLst>
              <a:ext uri="{FF2B5EF4-FFF2-40B4-BE49-F238E27FC236}">
                <a16:creationId xmlns:a16="http://schemas.microsoft.com/office/drawing/2014/main" id="{82A4E5A8-7373-4A84-8F7A-837E9F3FB4D8}"/>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79121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114301</xdr:rowOff>
    </xdr:to>
    <xdr:sp macro="" textlink="">
      <xdr:nvSpPr>
        <xdr:cNvPr id="6" name="TextBox 5">
          <a:extLst>
            <a:ext uri="{FF2B5EF4-FFF2-40B4-BE49-F238E27FC236}">
              <a16:creationId xmlns:a16="http://schemas.microsoft.com/office/drawing/2014/main" id="{00000000-0008-0000-0600-000006000000}"/>
            </a:ext>
          </a:extLst>
        </xdr:cNvPr>
        <xdr:cNvSpPr txBox="1"/>
      </xdr:nvSpPr>
      <xdr:spPr>
        <a:xfrm>
          <a:off x="9201150" y="20955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6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06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35719</xdr:rowOff>
    </xdr:from>
    <xdr:to>
      <xdr:col>7</xdr:col>
      <xdr:colOff>347120</xdr:colOff>
      <xdr:row>0</xdr:row>
      <xdr:rowOff>759618</xdr:rowOff>
    </xdr:to>
    <xdr:pic>
      <xdr:nvPicPr>
        <xdr:cNvPr id="9" name="Picture 8">
          <a:hlinkClick xmlns:r="http://schemas.openxmlformats.org/officeDocument/2006/relationships" r:id="rId1"/>
          <a:extLst>
            <a:ext uri="{FF2B5EF4-FFF2-40B4-BE49-F238E27FC236}">
              <a16:creationId xmlns:a16="http://schemas.microsoft.com/office/drawing/2014/main" id="{65E15627-DC4A-4DE7-B5C7-F721F20B06D3}"/>
            </a:ext>
          </a:extLst>
        </xdr:cNvPr>
        <xdr:cNvPicPr>
          <a:picLocks noChangeAspect="1"/>
        </xdr:cNvPicPr>
      </xdr:nvPicPr>
      <xdr:blipFill>
        <a:blip xmlns:r="http://schemas.openxmlformats.org/officeDocument/2006/relationships" r:embed="rId2"/>
        <a:stretch>
          <a:fillRect/>
        </a:stretch>
      </xdr:blipFill>
      <xdr:spPr>
        <a:xfrm>
          <a:off x="7369969" y="35719"/>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0" name="Group 9">
          <a:hlinkClick xmlns:r="http://schemas.openxmlformats.org/officeDocument/2006/relationships" r:id="rId3"/>
          <a:extLst>
            <a:ext uri="{FF2B5EF4-FFF2-40B4-BE49-F238E27FC236}">
              <a16:creationId xmlns:a16="http://schemas.microsoft.com/office/drawing/2014/main" id="{D20A38C6-5664-4B92-8190-C2EB8B1F6746}"/>
            </a:ext>
          </a:extLst>
        </xdr:cNvPr>
        <xdr:cNvGrpSpPr/>
      </xdr:nvGrpSpPr>
      <xdr:grpSpPr>
        <a:xfrm>
          <a:off x="9448800" y="0"/>
          <a:ext cx="976312" cy="1114424"/>
          <a:chOff x="9001125" y="488157"/>
          <a:chExt cx="976312" cy="1119187"/>
        </a:xfrm>
      </xdr:grpSpPr>
      <xdr:pic>
        <xdr:nvPicPr>
          <xdr:cNvPr id="11" name="Picture 10">
            <a:extLst>
              <a:ext uri="{FF2B5EF4-FFF2-40B4-BE49-F238E27FC236}">
                <a16:creationId xmlns:a16="http://schemas.microsoft.com/office/drawing/2014/main" id="{CC7C3203-8BBE-4A06-AD9D-2301181D9880}"/>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2" name="TextBox 11">
            <a:extLst>
              <a:ext uri="{FF2B5EF4-FFF2-40B4-BE49-F238E27FC236}">
                <a16:creationId xmlns:a16="http://schemas.microsoft.com/office/drawing/2014/main" id="{2A9BFAE5-845A-42DF-A5ED-04A886F3BDE4}"/>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3" name="TextBox 12">
            <a:extLst>
              <a:ext uri="{FF2B5EF4-FFF2-40B4-BE49-F238E27FC236}">
                <a16:creationId xmlns:a16="http://schemas.microsoft.com/office/drawing/2014/main" id="{5C3DC1A2-5587-4878-80FA-64BD4FFCC06A}"/>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persons/person.xml><?xml version="1.0" encoding="utf-8"?>
<personList xmlns="http://schemas.microsoft.com/office/spreadsheetml/2018/threadedcomments" xmlns:x="http://schemas.openxmlformats.org/spreadsheetml/2006/main">
  <person displayName="Sean Brown" id="{766DC8C5-67DC-A04F-8FE2-0CB7E22A9710}" userId="S::sean.brown@ata.ab.ca::51c91e6f-7ef3-4ee7-a769-d31f9c6256d8"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imeSheet" displayName="TimeSheet" ref="B7:K38" totalsRowShown="0" headerRowDxfId="140" dataDxfId="139">
  <autoFilter ref="B7:K38" xr:uid="{00000000-0009-0000-0100-000002000000}"/>
  <tableColumns count="10">
    <tableColumn id="1" xr3:uid="{00000000-0010-0000-0000-000001000000}" name="Date(s)" dataDxfId="138" dataCellStyle="Date 4"/>
    <tableColumn id="2" xr3:uid="{00000000-0010-0000-0000-000002000000}" name="Time Before School (mins)" dataDxfId="137" dataCellStyle="Time 4"/>
    <tableColumn id="3" xr3:uid="{00000000-0010-0000-0000-000003000000}" name="Prep Time that was Assigned (not as instructional) (mins)" dataDxfId="136" dataCellStyle="Time 4"/>
    <tableColumn id="10" xr3:uid="{00000000-0010-0000-0000-00000A000000}" name="Additional Instructional Time Assigned (mins)" dataDxfId="135" dataCellStyle="Time 4"/>
    <tableColumn id="4" xr3:uid="{00000000-0010-0000-0000-000004000000}" name="Other Assigned Duties (mins)" dataDxfId="134" dataCellStyle="Time 4"/>
    <tableColumn id="6" xr3:uid="{00000000-0010-0000-0000-000006000000}" name="Note For Other Assigned Duties" dataDxfId="133" dataCellStyle="Normal 2 4"/>
    <tableColumn id="8" xr3:uid="{00000000-0010-0000-0000-000008000000}" name="Time After School     (mins)" dataDxfId="132" dataCellStyle="Time"/>
    <tableColumn id="11" xr3:uid="{00000000-0010-0000-0000-00000B000000}" name="Total Additional Instructional Time (Mins)" dataDxfId="131" dataCellStyle="Time">
      <calculatedColumnFormula>E8</calculatedColumnFormula>
    </tableColumn>
    <tableColumn id="7" xr3:uid="{00000000-0010-0000-0000-000007000000}" name="Total Assigned Time Worked (MINs)" dataDxfId="130" dataCellStyle="Hours">
      <calculatedColumnFormula>IFERROR(C8+D8+F8+H8,0)</calculatedColumnFormula>
    </tableColumn>
    <tableColumn id="9" xr3:uid="{00000000-0010-0000-0000-000009000000}" name="Total Assigned Time Worked (HRs)" dataDxfId="129">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imeSheet42567891011" displayName="TimeSheet42567891011" ref="B7:K38" totalsRowShown="0" headerRowDxfId="35" dataDxfId="34">
  <autoFilter ref="B7:K38" xr:uid="{00000000-0009-0000-0100-00000A000000}"/>
  <tableColumns count="10">
    <tableColumn id="1" xr3:uid="{00000000-0010-0000-0900-000001000000}" name="Date(s)" dataDxfId="33" dataCellStyle="Date 4"/>
    <tableColumn id="2" xr3:uid="{00000000-0010-0000-0900-000002000000}" name="Time Before School (mins)" dataDxfId="32" dataCellStyle="Time 4"/>
    <tableColumn id="3" xr3:uid="{00000000-0010-0000-0900-000003000000}" name="Prep Time that was Assigned (not as instructional) (mins)" dataDxfId="31" dataCellStyle="Time 4"/>
    <tableColumn id="10" xr3:uid="{00000000-0010-0000-0900-00000A000000}" name="Additional Instructional Time Assigned (mins)" dataDxfId="30" dataCellStyle="Time 4"/>
    <tableColumn id="4" xr3:uid="{00000000-0010-0000-0900-000004000000}" name="Other Assigned Duties (mins)" dataDxfId="29" dataCellStyle="Time 4"/>
    <tableColumn id="5" xr3:uid="{00000000-0010-0000-0900-000005000000}" name="Note For Other Assigned Duties" dataDxfId="28" dataCellStyle="Normal 2 4"/>
    <tableColumn id="6" xr3:uid="{00000000-0010-0000-0900-000006000000}" name="Time After School     (mins)" dataDxfId="27" dataCellStyle="Hours 4"/>
    <tableColumn id="9" xr3:uid="{00000000-0010-0000-0900-000009000000}" name="Total Additional Instructional Time (Mins)" dataDxfId="26" dataCellStyle="Time">
      <calculatedColumnFormula>E8</calculatedColumnFormula>
    </tableColumn>
    <tableColumn id="8" xr3:uid="{00000000-0010-0000-0900-000008000000}" name="Total Assigned Time Worked (MINs)" dataDxfId="25" dataCellStyle="Hours">
      <calculatedColumnFormula>IFERROR(C8+D8+F8+H8,0)</calculatedColumnFormula>
    </tableColumn>
    <tableColumn id="7" xr3:uid="{00000000-0010-0000-0900-000007000000}" name="Total Assigned Time Worked (HRs)" dataDxfId="24">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imeSheet4256789101112" displayName="TimeSheet4256789101112" ref="B7:K38" totalsRowShown="0" headerRowDxfId="23" dataDxfId="22">
  <autoFilter ref="B7:K38" xr:uid="{00000000-0009-0000-0100-00000B000000}"/>
  <tableColumns count="10">
    <tableColumn id="1" xr3:uid="{00000000-0010-0000-0A00-000001000000}" name="Date(s)" dataDxfId="21" dataCellStyle="Date"/>
    <tableColumn id="2" xr3:uid="{00000000-0010-0000-0A00-000002000000}" name="Time Before School (mins)" dataDxfId="20" dataCellStyle="Time"/>
    <tableColumn id="3" xr3:uid="{00000000-0010-0000-0A00-000003000000}" name="Prep Time that was Assigned (not as instructional) (mins)" dataDxfId="19" dataCellStyle="Time"/>
    <tableColumn id="10" xr3:uid="{00000000-0010-0000-0A00-00000A000000}" name="Additional Instructional Time Assigned (mins)" dataDxfId="18" dataCellStyle="Time"/>
    <tableColumn id="4" xr3:uid="{00000000-0010-0000-0A00-000004000000}" name="Other Assigned Duties (mins)" dataDxfId="17" dataCellStyle="Time"/>
    <tableColumn id="5" xr3:uid="{00000000-0010-0000-0A00-000005000000}" name="Note For Other Assigned Duties" dataDxfId="16" dataCellStyle="Normal 2"/>
    <tableColumn id="6" xr3:uid="{00000000-0010-0000-0A00-000006000000}" name="Time After School     (mins)" dataDxfId="15" dataCellStyle="Hours"/>
    <tableColumn id="9" xr3:uid="{00000000-0010-0000-0A00-000009000000}" name="Total Additional Instructional Time (Mins)" dataDxfId="14" dataCellStyle="Time">
      <calculatedColumnFormula>E8</calculatedColumnFormula>
    </tableColumn>
    <tableColumn id="8" xr3:uid="{00000000-0010-0000-0A00-000008000000}" name="Total Assigned Time Worked (MINs)" dataDxfId="13" dataCellStyle="Hours">
      <calculatedColumnFormula>IFERROR(C8+D8+F8+H8,0)</calculatedColumnFormula>
    </tableColumn>
    <tableColumn id="7" xr3:uid="{00000000-0010-0000-0A00-000007000000}" name="Total Assigned Time Worked (HRs)" dataDxfId="12">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imeSheet425678910111213" displayName="TimeSheet425678910111213" ref="B7:K38" totalsRowShown="0" headerRowDxfId="11" dataDxfId="10">
  <autoFilter ref="B7:K38" xr:uid="{00000000-0009-0000-0100-00000C000000}"/>
  <tableColumns count="10">
    <tableColumn id="1" xr3:uid="{00000000-0010-0000-0B00-000001000000}" name="Date(s)" dataDxfId="9" dataCellStyle="Date 4"/>
    <tableColumn id="2" xr3:uid="{00000000-0010-0000-0B00-000002000000}" name="Time Before School (mins)" dataDxfId="8" dataCellStyle="Time 4"/>
    <tableColumn id="3" xr3:uid="{00000000-0010-0000-0B00-000003000000}" name="Prep Time that was Assigned (not as instructional) (mins)" dataDxfId="7" dataCellStyle="Time 4"/>
    <tableColumn id="10" xr3:uid="{00000000-0010-0000-0B00-00000A000000}" name="Additional Instructional Time Assigned (mins)" dataDxfId="6" dataCellStyle="Time 4"/>
    <tableColumn id="4" xr3:uid="{00000000-0010-0000-0B00-000004000000}" name="Other Assigned Duties (mins)" dataDxfId="5" dataCellStyle="Time 4"/>
    <tableColumn id="5" xr3:uid="{00000000-0010-0000-0B00-000005000000}" name="Note For Other Assigned Duties" dataDxfId="4" dataCellStyle="Normal 2 4"/>
    <tableColumn id="6" xr3:uid="{00000000-0010-0000-0B00-000006000000}" name="Time After School     (mins)" dataDxfId="3" dataCellStyle="Hours 4"/>
    <tableColumn id="9" xr3:uid="{00000000-0010-0000-0B00-000009000000}" name="Total Additional Instructional Time (Mins)" dataDxfId="2" dataCellStyle="Time">
      <calculatedColumnFormula>E8</calculatedColumnFormula>
    </tableColumn>
    <tableColumn id="8" xr3:uid="{00000000-0010-0000-0B00-000008000000}" name="Total Assigned Time Worked (MINs)" dataDxfId="1" dataCellStyle="Hours">
      <calculatedColumnFormula>IFERROR(C8+D8+F8+H8,0)</calculatedColumnFormula>
    </tableColumn>
    <tableColumn id="7" xr3:uid="{00000000-0010-0000-0B00-000007000000}" name="Total Assigned Time Worked (HRs)" dataDxfId="0">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meSheet4" displayName="TimeSheet4" ref="B7:K37" totalsRowShown="0" headerRowDxfId="128" dataDxfId="127">
  <autoFilter ref="B7:K37" xr:uid="{00000000-0009-0000-0100-000003000000}"/>
  <tableColumns count="10">
    <tableColumn id="1" xr3:uid="{00000000-0010-0000-0100-000001000000}" name="Date(s)" dataDxfId="126" dataCellStyle="Date 4"/>
    <tableColumn id="2" xr3:uid="{00000000-0010-0000-0100-000002000000}" name="Time Before School (mins)" dataDxfId="125" dataCellStyle="Time"/>
    <tableColumn id="3" xr3:uid="{00000000-0010-0000-0100-000003000000}" name="Prep Time that was Assigned (not as instructional) (mins)" dataDxfId="124" dataCellStyle="Time"/>
    <tableColumn id="10" xr3:uid="{00000000-0010-0000-0100-00000A000000}" name="Additional Instructional Time Assigned (mins)" dataDxfId="123" dataCellStyle="Time"/>
    <tableColumn id="4" xr3:uid="{00000000-0010-0000-0100-000004000000}" name="Other Assigned Duties (mins)" dataDxfId="122" dataCellStyle="Time"/>
    <tableColumn id="5" xr3:uid="{00000000-0010-0000-0100-000005000000}" name="Note For Other Assigned Duties" dataDxfId="121" dataCellStyle="Normal 2"/>
    <tableColumn id="6" xr3:uid="{00000000-0010-0000-0100-000006000000}" name="Time After School     (mins)" dataDxfId="120" dataCellStyle="Hours 4"/>
    <tableColumn id="9" xr3:uid="{00000000-0010-0000-0100-000009000000}" name="Total Additional Instructional Time (Mins)" dataDxfId="119" dataCellStyle="Time">
      <calculatedColumnFormula>E8</calculatedColumnFormula>
    </tableColumn>
    <tableColumn id="8" xr3:uid="{00000000-0010-0000-0100-000008000000}" name="Total Assigned Time Worked (MINs)" dataDxfId="118" dataCellStyle="Hours">
      <calculatedColumnFormula>IFERROR(C8+D8+F8+H8,0)</calculatedColumnFormula>
    </tableColumn>
    <tableColumn id="7" xr3:uid="{00000000-0010-0000-0100-000007000000}" name="Total Assigned Time Worked (HRs)" dataDxfId="117">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imeSheet42" displayName="TimeSheet42" ref="B7:K38" totalsRowShown="0" headerRowDxfId="116" dataDxfId="115">
  <autoFilter ref="B7:K38" xr:uid="{00000000-0009-0000-0100-000001000000}"/>
  <tableColumns count="10">
    <tableColumn id="1" xr3:uid="{00000000-0010-0000-0200-000001000000}" name="Date(s)" dataDxfId="114" dataCellStyle="Date 4"/>
    <tableColumn id="2" xr3:uid="{00000000-0010-0000-0200-000002000000}" name="Time Before School (mins)" dataDxfId="113" dataCellStyle="Time"/>
    <tableColumn id="3" xr3:uid="{00000000-0010-0000-0200-000003000000}" name="Prep Time that was Assigned (not as instructional) (mins)" dataDxfId="112" dataCellStyle="Time"/>
    <tableColumn id="10" xr3:uid="{00000000-0010-0000-0200-00000A000000}" name="Additional Instructional Time Assigned (mins)"/>
    <tableColumn id="4" xr3:uid="{00000000-0010-0000-0200-000004000000}" name="Other Assigned Duties (mins)" dataDxfId="111" dataCellStyle="Time"/>
    <tableColumn id="5" xr3:uid="{00000000-0010-0000-0200-000005000000}" name="Note For Other Assigned Duties" dataDxfId="110" dataCellStyle="Normal 2"/>
    <tableColumn id="6" xr3:uid="{00000000-0010-0000-0200-000006000000}" name="Time After School     (mins)" dataDxfId="109" dataCellStyle="Hours 4"/>
    <tableColumn id="9" xr3:uid="{00000000-0010-0000-0200-000009000000}" name="Total Additional Instructional Time (Mins)" dataDxfId="108" dataCellStyle="Time">
      <calculatedColumnFormula>E8</calculatedColumnFormula>
    </tableColumn>
    <tableColumn id="8" xr3:uid="{00000000-0010-0000-0200-000008000000}" name="Total Assigned Time Worked (MINs)" dataDxfId="107" dataCellStyle="Hours">
      <calculatedColumnFormula>IFERROR(C8+D8+F8+H8,0)</calculatedColumnFormula>
    </tableColumn>
    <tableColumn id="7" xr3:uid="{00000000-0010-0000-0200-000007000000}" name="Total Assigned Time Worked (HRs)" dataDxfId="106">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imeSheet425" displayName="TimeSheet425" ref="B7:K37" totalsRowShown="0" headerRowDxfId="105" dataDxfId="104">
  <autoFilter ref="B7:K37" xr:uid="{00000000-0009-0000-0100-000004000000}"/>
  <tableColumns count="10">
    <tableColumn id="1" xr3:uid="{00000000-0010-0000-0300-000001000000}" name="Date(s)" dataDxfId="103" dataCellStyle="Date 4"/>
    <tableColumn id="2" xr3:uid="{00000000-0010-0000-0300-000002000000}" name="Time Before School (mins)" dataDxfId="102" dataCellStyle="Time 4"/>
    <tableColumn id="3" xr3:uid="{00000000-0010-0000-0300-000003000000}" name="Prep Time that was Assigned (not as instructional) (mins)" dataDxfId="101" dataCellStyle="Time 4"/>
    <tableColumn id="10" xr3:uid="{00000000-0010-0000-0300-00000A000000}" name="Additional Instructional Time Assigned (mins)" dataDxfId="100" dataCellStyle="Time 4"/>
    <tableColumn id="4" xr3:uid="{00000000-0010-0000-0300-000004000000}" name="Other Assigned Duties (mins)" dataDxfId="99" dataCellStyle="Time 4"/>
    <tableColumn id="5" xr3:uid="{00000000-0010-0000-0300-000005000000}" name="Note For Other Assigned Duties" dataDxfId="98" dataCellStyle="Normal 2 4"/>
    <tableColumn id="6" xr3:uid="{00000000-0010-0000-0300-000006000000}" name="Time After School     (mins)" dataDxfId="97" dataCellStyle="Hours 4"/>
    <tableColumn id="9" xr3:uid="{00000000-0010-0000-0300-000009000000}" name="Total Additional Instructional Time (Mins)" dataDxfId="96" dataCellStyle="Time">
      <calculatedColumnFormula>E8</calculatedColumnFormula>
    </tableColumn>
    <tableColumn id="8" xr3:uid="{00000000-0010-0000-0300-000008000000}" name="Total Assigned Time Worked (MINs)" dataDxfId="95" dataCellStyle="Hours">
      <calculatedColumnFormula>IFERROR(C8+D8+F8+H8,0)</calculatedColumnFormula>
    </tableColumn>
    <tableColumn id="7" xr3:uid="{00000000-0010-0000-0300-000007000000}" name="Total Assigned Time Worked (HRs)" dataDxfId="94">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imeSheet4256" displayName="TimeSheet4256" ref="B7:K38" totalsRowShown="0" headerRowDxfId="93" dataDxfId="92">
  <autoFilter ref="B7:K38" xr:uid="{00000000-0009-0000-0100-000005000000}"/>
  <tableColumns count="10">
    <tableColumn id="1" xr3:uid="{00000000-0010-0000-0400-000001000000}" name="Date(s)" dataDxfId="91" dataCellStyle="Date 4"/>
    <tableColumn id="2" xr3:uid="{00000000-0010-0000-0400-000002000000}" name="Time Before School (mins)" dataDxfId="90" dataCellStyle="Time 4"/>
    <tableColumn id="3" xr3:uid="{00000000-0010-0000-0400-000003000000}" name="Prep Time that was Assigned (not as instructional) (mins)" dataDxfId="89" dataCellStyle="Time 4"/>
    <tableColumn id="10" xr3:uid="{00000000-0010-0000-0400-00000A000000}" name="Additional Instructional Time Assigned (mins)" dataDxfId="88" dataCellStyle="Time 4"/>
    <tableColumn id="4" xr3:uid="{00000000-0010-0000-0400-000004000000}" name="Other Assigned Duties (mins)" dataDxfId="87" dataCellStyle="Time 4"/>
    <tableColumn id="5" xr3:uid="{00000000-0010-0000-0400-000005000000}" name="Note For Other Assigned Duties" dataDxfId="86" dataCellStyle="Normal 2 4"/>
    <tableColumn id="6" xr3:uid="{00000000-0010-0000-0400-000006000000}" name="Time After School     (mins)" dataDxfId="85" dataCellStyle="Hours 4"/>
    <tableColumn id="9" xr3:uid="{00000000-0010-0000-0400-000009000000}" name="Total Additional Instructional Time (Mins)" dataDxfId="84" dataCellStyle="Time">
      <calculatedColumnFormula>E8</calculatedColumnFormula>
    </tableColumn>
    <tableColumn id="8" xr3:uid="{00000000-0010-0000-0400-000008000000}" name="Total Assigned Time Worked (MINs)" dataDxfId="83" dataCellStyle="Hours">
      <calculatedColumnFormula>IFERROR(C8+D8+F8+H8,0)</calculatedColumnFormula>
    </tableColumn>
    <tableColumn id="7" xr3:uid="{00000000-0010-0000-0400-000007000000}" name="Total Assigned Time Worked (HRs)" dataDxfId="82">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imeSheet42567" displayName="TimeSheet42567" ref="B7:K38" totalsRowShown="0" headerRowDxfId="81" dataDxfId="80">
  <autoFilter ref="B7:K38" xr:uid="{00000000-0009-0000-0100-000006000000}"/>
  <tableColumns count="10">
    <tableColumn id="1" xr3:uid="{00000000-0010-0000-0500-000001000000}" name="Date(s)" dataDxfId="79" dataCellStyle="Date 4"/>
    <tableColumn id="2" xr3:uid="{00000000-0010-0000-0500-000002000000}" name="Time Before School (mins)" dataDxfId="78" dataCellStyle="Time 4"/>
    <tableColumn id="3" xr3:uid="{00000000-0010-0000-0500-000003000000}" name="Prep Time that was Assigned (not as instructional) (mins)" dataDxfId="77" dataCellStyle="Time 4"/>
    <tableColumn id="10" xr3:uid="{00000000-0010-0000-0500-00000A000000}" name="Additional Instructional Time Assigned (mins)"/>
    <tableColumn id="4" xr3:uid="{00000000-0010-0000-0500-000004000000}" name="Other Assigned Duties (mins)" dataDxfId="76" dataCellStyle="Time 4"/>
    <tableColumn id="5" xr3:uid="{00000000-0010-0000-0500-000005000000}" name="Note For Other Assigned Duties" dataDxfId="75" dataCellStyle="Normal 2 4"/>
    <tableColumn id="6" xr3:uid="{00000000-0010-0000-0500-000006000000}" name="Time After School     (mins)" dataDxfId="74" dataCellStyle="Hours 4"/>
    <tableColumn id="9" xr3:uid="{00000000-0010-0000-0500-000009000000}" name="Total Additional Instructional Time (Mins)" dataDxfId="73" dataCellStyle="Time">
      <calculatedColumnFormula>E8</calculatedColumnFormula>
    </tableColumn>
    <tableColumn id="8" xr3:uid="{00000000-0010-0000-0500-000008000000}" name="Total Assigned Time Worked (MINs)" dataDxfId="72" dataCellStyle="Hours">
      <calculatedColumnFormula>IFERROR(C8+D8+F8+H8,0)</calculatedColumnFormula>
    </tableColumn>
    <tableColumn id="7" xr3:uid="{00000000-0010-0000-0500-000007000000}" name="Total Assigned Time Worked (HRs)" dataDxfId="71">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imeSheet425678" displayName="TimeSheet425678" ref="B7:K36" totalsRowShown="0" headerRowDxfId="70" dataDxfId="69">
  <autoFilter ref="B7:K36" xr:uid="{00000000-0009-0000-0100-000007000000}"/>
  <tableColumns count="10">
    <tableColumn id="1" xr3:uid="{00000000-0010-0000-0600-000001000000}" name="Date(s)" dataDxfId="68" dataCellStyle="Date 4"/>
    <tableColumn id="2" xr3:uid="{00000000-0010-0000-0600-000002000000}" name="Time Before School (mins)" dataDxfId="67" dataCellStyle="Time 4"/>
    <tableColumn id="3" xr3:uid="{00000000-0010-0000-0600-000003000000}" name="Prep Time that was Assigned (not as instructional) (mins)" dataDxfId="66" dataCellStyle="Time 4"/>
    <tableColumn id="10" xr3:uid="{00000000-0010-0000-0600-00000A000000}" name="Additional Instructional Time Assigned (mins)" dataDxfId="65" dataCellStyle="Time 4"/>
    <tableColumn id="4" xr3:uid="{00000000-0010-0000-0600-000004000000}" name="Other Assigned Duties (mins)" dataDxfId="64" dataCellStyle="Time 4"/>
    <tableColumn id="5" xr3:uid="{00000000-0010-0000-0600-000005000000}" name="Note For Other Assigned Duties" dataDxfId="63" dataCellStyle="Normal 2 4"/>
    <tableColumn id="6" xr3:uid="{00000000-0010-0000-0600-000006000000}" name="Time After School     (mins)" dataDxfId="62" dataCellStyle="Hours 4"/>
    <tableColumn id="9" xr3:uid="{00000000-0010-0000-0600-000009000000}" name="Total Additional Instructional Time (Mins)" dataDxfId="61" dataCellStyle="Time">
      <calculatedColumnFormula>E8</calculatedColumnFormula>
    </tableColumn>
    <tableColumn id="8" xr3:uid="{00000000-0010-0000-0600-000008000000}" name="Total Assigned Time Worked (MINs)" dataDxfId="60" dataCellStyle="Hours">
      <calculatedColumnFormula>IFERROR(C8+D8+F8+H8,0)</calculatedColumnFormula>
    </tableColumn>
    <tableColumn id="7" xr3:uid="{00000000-0010-0000-0600-000007000000}" name="Total Assigned Time Worked (HRs)" dataDxfId="59">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imeSheet4256789" displayName="TimeSheet4256789" ref="B7:K38" totalsRowShown="0" headerRowDxfId="58" dataDxfId="57">
  <autoFilter ref="B7:K38" xr:uid="{00000000-0009-0000-0100-000008000000}"/>
  <tableColumns count="10">
    <tableColumn id="1" xr3:uid="{00000000-0010-0000-0700-000001000000}" name="Date(s)" dataDxfId="56" dataCellStyle="Date 4"/>
    <tableColumn id="2" xr3:uid="{00000000-0010-0000-0700-000002000000}" name="Time Before School (mins)" dataDxfId="55" dataCellStyle="Time"/>
    <tableColumn id="3" xr3:uid="{00000000-0010-0000-0700-000003000000}" name="Prep Time that was Assigned (not as instructional) (mins)" dataDxfId="54" dataCellStyle="Time"/>
    <tableColumn id="10" xr3:uid="{00000000-0010-0000-0700-00000A000000}" name="Additional Instructional Time Assigned (mins)" dataDxfId="53" dataCellStyle="Time"/>
    <tableColumn id="4" xr3:uid="{00000000-0010-0000-0700-000004000000}" name="Other Assigned Duties (mins)" dataDxfId="52" dataCellStyle="Time"/>
    <tableColumn id="5" xr3:uid="{00000000-0010-0000-0700-000005000000}" name="Note For Other Assigned Duties" dataDxfId="51" dataCellStyle="Normal 2"/>
    <tableColumn id="6" xr3:uid="{00000000-0010-0000-0700-000006000000}" name="Time After School     (mins)" dataDxfId="50" dataCellStyle="Hours"/>
    <tableColumn id="9" xr3:uid="{00000000-0010-0000-0700-000009000000}" name="Total Additional Instructional Time (Mins)" dataDxfId="49" dataCellStyle="Time">
      <calculatedColumnFormula>E8</calculatedColumnFormula>
    </tableColumn>
    <tableColumn id="8" xr3:uid="{00000000-0010-0000-0700-000008000000}" name="Total Assigned Time Worked (MINs)" dataDxfId="48" dataCellStyle="Hours">
      <calculatedColumnFormula>IFERROR(C8+D8+F8+H8,0)</calculatedColumnFormula>
    </tableColumn>
    <tableColumn id="7" xr3:uid="{00000000-0010-0000-0700-000007000000}" name="Total Assigned Time Worked (HRs)" dataDxfId="47">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imeSheet425678910" displayName="TimeSheet425678910" ref="B7:K38" totalsRowShown="0" headerRowDxfId="46" dataDxfId="45">
  <autoFilter ref="B7:K38" xr:uid="{00000000-0009-0000-0100-000009000000}"/>
  <tableColumns count="10">
    <tableColumn id="1" xr3:uid="{00000000-0010-0000-0800-000001000000}" name="Date(s)" dataDxfId="44" dataCellStyle="Date"/>
    <tableColumn id="2" xr3:uid="{00000000-0010-0000-0800-000002000000}" name="Time Before School (mins)" dataDxfId="43" dataCellStyle="Time"/>
    <tableColumn id="3" xr3:uid="{00000000-0010-0000-0800-000003000000}" name="Prep Time that was Assigned (not as instructional) (mins)" dataDxfId="42" dataCellStyle="Time"/>
    <tableColumn id="10" xr3:uid="{00000000-0010-0000-0800-00000A000000}" name="Additional Instructional Time Assigned (mins)"/>
    <tableColumn id="4" xr3:uid="{00000000-0010-0000-0800-000004000000}" name="Other Assigned Duties (mins)" dataDxfId="41" dataCellStyle="Time"/>
    <tableColumn id="5" xr3:uid="{00000000-0010-0000-0800-000005000000}" name="Note For Other Assigned Duties" dataDxfId="40" dataCellStyle="Normal 2"/>
    <tableColumn id="6" xr3:uid="{00000000-0010-0000-0800-000006000000}" name="Time After School     (mins)" dataDxfId="39" dataCellStyle="Hours"/>
    <tableColumn id="9" xr3:uid="{00000000-0010-0000-0800-000009000000}" name="Total Additional Instructional Time (Mins)" dataDxfId="38" dataCellStyle="Time">
      <calculatedColumnFormula>E8</calculatedColumnFormula>
    </tableColumn>
    <tableColumn id="8" xr3:uid="{00000000-0010-0000-0800-000008000000}" name="Total Assigned Time Worked (MINs)" dataDxfId="37" dataCellStyle="Hours">
      <calculatedColumnFormula>IFERROR(C8+D8+F8+H8,0)</calculatedColumnFormula>
    </tableColumn>
    <tableColumn id="7" xr3:uid="{00000000-0010-0000-0800-000007000000}" name="Total Assigned Time Worked (HRs)" dataDxfId="36">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Weekly Class Schedule">
      <a:majorFont>
        <a:latin typeface="Tahoma"/>
        <a:ea typeface=""/>
        <a:cs typeface=""/>
      </a:majorFont>
      <a:minorFont>
        <a:latin typeface="Verdana"/>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6" dT="2020-08-14T00:13:12.16" personId="{766DC8C5-67DC-A04F-8FE2-0CB7E22A9710}" id="{47CC5485-980F-6E48-8017-F9A1BBC60B18}">
    <text>If you are using the quarter system, use each day</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5.bin"/><Relationship Id="rId4"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6.bin"/><Relationship Id="rId4"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27.bin"/><Relationship Id="rId4"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printerSettings" Target="../printerSettings/printerSettings28.bin"/><Relationship Id="rId5" Type="http://schemas.openxmlformats.org/officeDocument/2006/relationships/comments" Target="../comments28.xml"/><Relationship Id="rId4" Type="http://schemas.openxmlformats.org/officeDocument/2006/relationships/table" Target="../tables/table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9.xml"/><Relationship Id="rId1" Type="http://schemas.openxmlformats.org/officeDocument/2006/relationships/printerSettings" Target="../printerSettings/printerSettings29.bin"/><Relationship Id="rId5" Type="http://schemas.openxmlformats.org/officeDocument/2006/relationships/comments" Target="../comments29.xml"/><Relationship Id="rId4" Type="http://schemas.openxmlformats.org/officeDocument/2006/relationships/table" Target="../tables/table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0.xml"/><Relationship Id="rId1" Type="http://schemas.openxmlformats.org/officeDocument/2006/relationships/printerSettings" Target="../printerSettings/printerSettings30.bin"/><Relationship Id="rId5" Type="http://schemas.openxmlformats.org/officeDocument/2006/relationships/comments" Target="../comments30.xml"/><Relationship Id="rId4" Type="http://schemas.openxmlformats.org/officeDocument/2006/relationships/table" Target="../tables/table3.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1.xml"/><Relationship Id="rId1" Type="http://schemas.openxmlformats.org/officeDocument/2006/relationships/printerSettings" Target="../printerSettings/printerSettings31.bin"/><Relationship Id="rId5" Type="http://schemas.openxmlformats.org/officeDocument/2006/relationships/comments" Target="../comments31.xml"/><Relationship Id="rId4" Type="http://schemas.openxmlformats.org/officeDocument/2006/relationships/table" Target="../tables/table4.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2.xml"/><Relationship Id="rId1" Type="http://schemas.openxmlformats.org/officeDocument/2006/relationships/printerSettings" Target="../printerSettings/printerSettings32.bin"/><Relationship Id="rId5" Type="http://schemas.openxmlformats.org/officeDocument/2006/relationships/comments" Target="../comments32.xml"/><Relationship Id="rId4" Type="http://schemas.openxmlformats.org/officeDocument/2006/relationships/table" Target="../tables/table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3.xml"/><Relationship Id="rId1" Type="http://schemas.openxmlformats.org/officeDocument/2006/relationships/printerSettings" Target="../printerSettings/printerSettings33.bin"/><Relationship Id="rId5" Type="http://schemas.openxmlformats.org/officeDocument/2006/relationships/comments" Target="../comments33.xml"/><Relationship Id="rId4" Type="http://schemas.openxmlformats.org/officeDocument/2006/relationships/table" Target="../tables/table6.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4.xml"/><Relationship Id="rId1" Type="http://schemas.openxmlformats.org/officeDocument/2006/relationships/printerSettings" Target="../printerSettings/printerSettings34.bin"/><Relationship Id="rId5" Type="http://schemas.openxmlformats.org/officeDocument/2006/relationships/comments" Target="../comments34.xml"/><Relationship Id="rId4" Type="http://schemas.openxmlformats.org/officeDocument/2006/relationships/table" Target="../tables/table7.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5.xml"/><Relationship Id="rId1" Type="http://schemas.openxmlformats.org/officeDocument/2006/relationships/printerSettings" Target="../printerSettings/printerSettings35.bin"/><Relationship Id="rId5" Type="http://schemas.openxmlformats.org/officeDocument/2006/relationships/comments" Target="../comments35.xml"/><Relationship Id="rId4" Type="http://schemas.openxmlformats.org/officeDocument/2006/relationships/table" Target="../tables/table8.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6.xml"/><Relationship Id="rId1" Type="http://schemas.openxmlformats.org/officeDocument/2006/relationships/printerSettings" Target="../printerSettings/printerSettings36.bin"/><Relationship Id="rId5" Type="http://schemas.openxmlformats.org/officeDocument/2006/relationships/comments" Target="../comments36.xml"/><Relationship Id="rId4" Type="http://schemas.openxmlformats.org/officeDocument/2006/relationships/table" Target="../tables/table9.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7.xml"/><Relationship Id="rId1" Type="http://schemas.openxmlformats.org/officeDocument/2006/relationships/printerSettings" Target="../printerSettings/printerSettings37.bin"/><Relationship Id="rId5" Type="http://schemas.openxmlformats.org/officeDocument/2006/relationships/comments" Target="../comments37.xml"/><Relationship Id="rId4" Type="http://schemas.openxmlformats.org/officeDocument/2006/relationships/table" Target="../tables/table10.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8.xml"/><Relationship Id="rId1" Type="http://schemas.openxmlformats.org/officeDocument/2006/relationships/printerSettings" Target="../printerSettings/printerSettings38.bin"/><Relationship Id="rId5" Type="http://schemas.openxmlformats.org/officeDocument/2006/relationships/comments" Target="../comments38.xml"/><Relationship Id="rId4" Type="http://schemas.openxmlformats.org/officeDocument/2006/relationships/table" Target="../tables/table11.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9.xml"/><Relationship Id="rId1" Type="http://schemas.openxmlformats.org/officeDocument/2006/relationships/printerSettings" Target="../printerSettings/printerSettings39.bin"/><Relationship Id="rId5" Type="http://schemas.openxmlformats.org/officeDocument/2006/relationships/comments" Target="../comments39.xml"/><Relationship Id="rId4" Type="http://schemas.openxmlformats.org/officeDocument/2006/relationships/table" Target="../tables/table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A20C9-7A1C-47A4-8922-FF56A01D087B}">
  <sheetPr>
    <tabColor theme="0" tint="-0.14999847407452621"/>
  </sheetPr>
  <dimension ref="A1:K16"/>
  <sheetViews>
    <sheetView tabSelected="1" zoomScaleNormal="100" workbookViewId="0">
      <selection activeCell="H5" sqref="H5:I5"/>
    </sheetView>
  </sheetViews>
  <sheetFormatPr defaultColWidth="8.90625" defaultRowHeight="13.2" thickBottom="1" x14ac:dyDescent="0.25"/>
  <cols>
    <col min="2" max="2" width="10" customWidth="1"/>
    <col min="8" max="8" width="10.453125" customWidth="1"/>
    <col min="9" max="9" width="10.90625" customWidth="1"/>
  </cols>
  <sheetData>
    <row r="1" spans="1:11" ht="27.75" customHeight="1" thickBot="1" x14ac:dyDescent="0.25">
      <c r="A1" s="440" t="s">
        <v>140</v>
      </c>
      <c r="B1" s="441"/>
      <c r="C1" s="441"/>
      <c r="D1" s="441"/>
      <c r="E1" s="441"/>
      <c r="F1" s="441"/>
      <c r="G1" s="441"/>
      <c r="H1" s="442" t="s">
        <v>185</v>
      </c>
      <c r="I1" s="443"/>
    </row>
    <row r="2" spans="1:11" thickBot="1" x14ac:dyDescent="0.25">
      <c r="A2" s="32"/>
      <c r="B2" s="32"/>
      <c r="C2" s="32"/>
      <c r="D2" s="32"/>
      <c r="E2" s="32"/>
      <c r="F2" s="32"/>
      <c r="G2" s="358"/>
      <c r="H2" s="444"/>
      <c r="I2" s="445"/>
    </row>
    <row r="3" spans="1:11" ht="18.600000000000001" customHeight="1" thickBot="1" x14ac:dyDescent="0.3">
      <c r="A3" s="649" t="s">
        <v>141</v>
      </c>
      <c r="B3" s="649"/>
      <c r="C3" s="651" t="s">
        <v>142</v>
      </c>
      <c r="D3" s="651"/>
      <c r="E3" s="651"/>
      <c r="F3" s="436" t="s">
        <v>143</v>
      </c>
      <c r="G3" s="436"/>
      <c r="H3" s="436"/>
      <c r="I3" s="664">
        <v>1200</v>
      </c>
      <c r="J3" s="17"/>
    </row>
    <row r="4" spans="1:11" ht="15" customHeight="1" thickBot="1" x14ac:dyDescent="0.3">
      <c r="A4" s="649" t="s">
        <v>144</v>
      </c>
      <c r="B4" s="649"/>
      <c r="C4" s="651" t="s">
        <v>145</v>
      </c>
      <c r="D4" s="651"/>
      <c r="E4" s="651"/>
      <c r="F4" s="436"/>
      <c r="G4" s="436"/>
      <c r="H4" s="436"/>
      <c r="I4" s="664"/>
      <c r="J4" s="17"/>
    </row>
    <row r="5" spans="1:11" ht="45" customHeight="1" thickBot="1" x14ac:dyDescent="0.25">
      <c r="A5" s="652" t="s">
        <v>146</v>
      </c>
      <c r="B5" s="652"/>
      <c r="C5" s="653">
        <v>1</v>
      </c>
      <c r="D5" s="653"/>
      <c r="E5" s="653"/>
      <c r="F5" s="439" t="s">
        <v>230</v>
      </c>
      <c r="G5" s="439"/>
      <c r="H5" s="437" t="s">
        <v>147</v>
      </c>
      <c r="I5" s="437"/>
      <c r="J5" s="17"/>
    </row>
    <row r="6" spans="1:11" ht="28.8" customHeight="1" thickBot="1" x14ac:dyDescent="0.3">
      <c r="A6" s="650" t="s">
        <v>228</v>
      </c>
      <c r="B6" s="650"/>
      <c r="C6" s="654">
        <f>C5*916</f>
        <v>916</v>
      </c>
      <c r="D6" s="654"/>
      <c r="E6" s="654"/>
      <c r="F6" s="446">
        <f>C7-C6</f>
        <v>284</v>
      </c>
      <c r="G6" s="447"/>
      <c r="H6" s="438" t="s">
        <v>148</v>
      </c>
      <c r="I6" s="439" t="s">
        <v>149</v>
      </c>
      <c r="J6" s="17"/>
    </row>
    <row r="7" spans="1:11" ht="32.4" customHeight="1" thickBot="1" x14ac:dyDescent="0.3">
      <c r="A7" s="650" t="s">
        <v>229</v>
      </c>
      <c r="B7" s="650"/>
      <c r="C7" s="654">
        <f>C5*I3</f>
        <v>1200</v>
      </c>
      <c r="D7" s="654"/>
      <c r="E7" s="654"/>
      <c r="F7" s="447"/>
      <c r="G7" s="447"/>
      <c r="H7" s="438"/>
      <c r="I7" s="439"/>
      <c r="J7" s="17"/>
      <c r="K7" s="330"/>
    </row>
    <row r="8" spans="1:11" thickBot="1" x14ac:dyDescent="0.25">
      <c r="A8" s="19"/>
      <c r="B8" s="19"/>
      <c r="C8" s="19"/>
      <c r="D8" s="19"/>
      <c r="E8" s="19"/>
      <c r="F8" s="19"/>
      <c r="G8" s="19"/>
      <c r="H8" s="19"/>
      <c r="I8" s="19"/>
    </row>
    <row r="9" spans="1:11" ht="15" customHeight="1" thickBot="1" x14ac:dyDescent="0.25"/>
    <row r="11" spans="1:11" thickBot="1" x14ac:dyDescent="0.25">
      <c r="C11" s="303" t="s">
        <v>194</v>
      </c>
    </row>
    <row r="12" spans="1:11" thickBot="1" x14ac:dyDescent="0.25">
      <c r="A12" s="303"/>
      <c r="H12" s="303"/>
    </row>
    <row r="13" spans="1:11" thickBot="1" x14ac:dyDescent="0.25">
      <c r="A13" s="303"/>
      <c r="H13" s="303"/>
    </row>
    <row r="14" spans="1:11" thickBot="1" x14ac:dyDescent="0.25">
      <c r="A14" s="303"/>
      <c r="H14" s="303"/>
    </row>
    <row r="15" spans="1:11" thickBot="1" x14ac:dyDescent="0.25">
      <c r="A15" s="304"/>
      <c r="H15" s="303"/>
    </row>
    <row r="16" spans="1:11" thickBot="1" x14ac:dyDescent="0.25">
      <c r="A16" s="305"/>
      <c r="H16" s="305"/>
    </row>
  </sheetData>
  <sheetProtection algorithmName="SHA-512" hashValue="sliPNHW7Wrd+FGch2cl4f1b4fySZNWB50E0bsvdRDiU4+zcwWkLxRvfkc44MFe48LqWt4/l4Jmxj6Jld6dHdPQ==" saltValue="njsfPgrzb6ROcvB3xNtLog==" spinCount="100000" sheet="1" formatColumns="0"/>
  <mergeCells count="19">
    <mergeCell ref="A1:G1"/>
    <mergeCell ref="H1:I2"/>
    <mergeCell ref="A6:B6"/>
    <mergeCell ref="C6:E6"/>
    <mergeCell ref="A7:B7"/>
    <mergeCell ref="C7:E7"/>
    <mergeCell ref="A3:B3"/>
    <mergeCell ref="C3:E3"/>
    <mergeCell ref="A4:B4"/>
    <mergeCell ref="C4:E4"/>
    <mergeCell ref="A5:B5"/>
    <mergeCell ref="C5:E5"/>
    <mergeCell ref="F6:G7"/>
    <mergeCell ref="F3:H4"/>
    <mergeCell ref="F5:G5"/>
    <mergeCell ref="I3:I4"/>
    <mergeCell ref="H5:I5"/>
    <mergeCell ref="H6:H7"/>
    <mergeCell ref="I6:I7"/>
  </mergeCells>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11C50-FA92-490E-99B6-F02D283BCBDC}">
  <sheetPr>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J2" sqref="J2"/>
    </sheetView>
  </sheetViews>
  <sheetFormatPr defaultColWidth="8.90625" defaultRowHeight="25.5" customHeight="1" thickBottom="1" x14ac:dyDescent="0.25"/>
  <cols>
    <col min="1" max="1" width="2.08984375" customWidth="1"/>
    <col min="2" max="2" width="22.453125" customWidth="1"/>
    <col min="3" max="3" width="13.90625" customWidth="1"/>
    <col min="4" max="4" width="17.90625" customWidth="1"/>
    <col min="5" max="5" width="17.453125" customWidth="1"/>
    <col min="6" max="6" width="15.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132" t="s">
        <v>211</v>
      </c>
      <c r="C1" s="1"/>
      <c r="E1" s="48" t="s">
        <v>50</v>
      </c>
      <c r="F1" s="49">
        <f>C2+F2</f>
        <v>0</v>
      </c>
      <c r="G1" s="613"/>
      <c r="H1" s="613"/>
      <c r="I1" s="117"/>
    </row>
    <row r="2" spans="2:11" ht="70.5" customHeight="1" thickBot="1" x14ac:dyDescent="0.35">
      <c r="B2" s="35" t="s">
        <v>39</v>
      </c>
      <c r="C2" s="38">
        <f>C38</f>
        <v>0</v>
      </c>
      <c r="D2" s="36" t="s">
        <v>18</v>
      </c>
      <c r="E2" s="37" t="s">
        <v>40</v>
      </c>
      <c r="F2" s="39">
        <f>E38</f>
        <v>0</v>
      </c>
      <c r="G2" s="614" t="s">
        <v>18</v>
      </c>
      <c r="H2" s="615"/>
      <c r="I2" s="8"/>
      <c r="J2" s="3"/>
    </row>
    <row r="3" spans="2:11" ht="32.25" customHeight="1" thickBot="1" x14ac:dyDescent="0.35">
      <c r="B3" s="44" t="s">
        <v>3</v>
      </c>
      <c r="C3" s="51" t="s">
        <v>1</v>
      </c>
      <c r="D3" s="51" t="s">
        <v>2</v>
      </c>
      <c r="E3" s="51" t="s">
        <v>16</v>
      </c>
      <c r="F3" s="92" t="s">
        <v>20</v>
      </c>
      <c r="G3" s="52" t="s">
        <v>109</v>
      </c>
      <c r="H3" s="149" t="s">
        <v>47</v>
      </c>
      <c r="I3" s="2"/>
      <c r="J3" s="3"/>
    </row>
    <row r="4" spans="2:11" ht="25.5" customHeight="1" thickBot="1" x14ac:dyDescent="0.25">
      <c r="B4" s="110" t="str">
        <f>'Mon-Day 1-S1'!B4</f>
        <v>AM Supervision</v>
      </c>
      <c r="C4" s="75"/>
      <c r="D4" s="75"/>
      <c r="E4" s="80">
        <f t="shared" ref="E4:E13" si="0">IFERROR((D4-C4)*24*60,0)</f>
        <v>0</v>
      </c>
      <c r="F4" s="85"/>
      <c r="G4" s="85"/>
      <c r="H4" s="148"/>
      <c r="I4" s="4"/>
      <c r="J4" s="5"/>
      <c r="K4" t="s">
        <v>0</v>
      </c>
    </row>
    <row r="5" spans="2:11" ht="25.5" customHeight="1" thickBot="1" x14ac:dyDescent="0.25">
      <c r="B5" s="110" t="str">
        <f>'Mon-Day 1-S1'!B5</f>
        <v>Warning Bell</v>
      </c>
      <c r="C5" s="75"/>
      <c r="D5" s="75"/>
      <c r="E5" s="80">
        <f t="shared" si="0"/>
        <v>0</v>
      </c>
      <c r="F5" s="85"/>
      <c r="G5" s="85"/>
      <c r="H5" s="148"/>
      <c r="I5" s="6"/>
      <c r="J5" s="6"/>
      <c r="K5" t="s">
        <v>0</v>
      </c>
    </row>
    <row r="6" spans="2:11" ht="25.5" customHeight="1" thickBot="1" x14ac:dyDescent="0.25">
      <c r="B6" s="116" t="str">
        <f>'Mon-Day 1-S1'!B6</f>
        <v>Block 1</v>
      </c>
      <c r="C6" s="83"/>
      <c r="D6" s="83"/>
      <c r="E6" s="79">
        <f t="shared" si="0"/>
        <v>0</v>
      </c>
      <c r="F6" s="86">
        <f>E6</f>
        <v>0</v>
      </c>
      <c r="G6" s="145"/>
      <c r="H6" s="85"/>
      <c r="I6" s="7"/>
      <c r="J6" s="7"/>
    </row>
    <row r="7" spans="2:11" ht="25.5" customHeight="1" thickBot="1" x14ac:dyDescent="0.25">
      <c r="B7" s="110" t="str">
        <f>'Mon-Day 1-S1'!B7</f>
        <v>Transition/Break</v>
      </c>
      <c r="C7" s="75"/>
      <c r="D7" s="75"/>
      <c r="E7" s="80">
        <f t="shared" si="0"/>
        <v>0</v>
      </c>
      <c r="F7" s="85"/>
      <c r="G7" s="85"/>
      <c r="H7" s="148"/>
      <c r="I7" s="7"/>
      <c r="J7" s="7"/>
    </row>
    <row r="8" spans="2:11" ht="25.5" customHeight="1" thickBot="1" x14ac:dyDescent="0.25">
      <c r="B8" s="116" t="str">
        <f>'Mon-Day 1-S1'!B8</f>
        <v>Block 2</v>
      </c>
      <c r="C8" s="83"/>
      <c r="D8" s="83"/>
      <c r="E8" s="79">
        <f t="shared" si="0"/>
        <v>0</v>
      </c>
      <c r="F8" s="86">
        <f>E8</f>
        <v>0</v>
      </c>
      <c r="G8" s="145"/>
      <c r="H8" s="85"/>
      <c r="I8" s="7"/>
      <c r="J8" s="7"/>
    </row>
    <row r="9" spans="2:11" ht="25.5" customHeight="1" thickBot="1" x14ac:dyDescent="0.25">
      <c r="B9" s="110" t="str">
        <f>'Mon-Day 1-S1'!B9</f>
        <v>Transition/Break</v>
      </c>
      <c r="C9" s="75"/>
      <c r="D9" s="75"/>
      <c r="E9" s="80">
        <f t="shared" si="0"/>
        <v>0</v>
      </c>
      <c r="F9" s="85"/>
      <c r="G9" s="85"/>
      <c r="H9" s="148"/>
      <c r="I9" s="7"/>
      <c r="J9" s="7"/>
    </row>
    <row r="10" spans="2:11" ht="25.5" customHeight="1" thickBot="1" x14ac:dyDescent="0.25">
      <c r="B10" s="116" t="str">
        <f>'Mon-Day 1-S1'!B10</f>
        <v>Block 3</v>
      </c>
      <c r="C10" s="83"/>
      <c r="D10" s="83"/>
      <c r="E10" s="79">
        <f t="shared" si="0"/>
        <v>0</v>
      </c>
      <c r="F10" s="86">
        <f>E10</f>
        <v>0</v>
      </c>
      <c r="G10" s="145"/>
      <c r="H10" s="85"/>
      <c r="I10" s="7"/>
      <c r="J10" s="7"/>
    </row>
    <row r="11" spans="2:11" ht="25.5" customHeight="1" thickBot="1" x14ac:dyDescent="0.25">
      <c r="B11" s="110" t="str">
        <f>'Mon-Day 1-S1'!B11</f>
        <v>Transition/Break</v>
      </c>
      <c r="C11" s="75"/>
      <c r="D11" s="75"/>
      <c r="E11" s="80">
        <f t="shared" si="0"/>
        <v>0</v>
      </c>
      <c r="F11" s="85"/>
      <c r="G11" s="85"/>
      <c r="H11" s="148"/>
      <c r="I11" s="7"/>
      <c r="J11" s="7"/>
    </row>
    <row r="12" spans="2:11" ht="37.5" customHeight="1" thickBot="1" x14ac:dyDescent="0.25">
      <c r="B12" s="110" t="str">
        <f>'Mon-Day 1-S1'!B12</f>
        <v>Recess Supervision</v>
      </c>
      <c r="C12" s="75"/>
      <c r="D12" s="75"/>
      <c r="E12" s="80">
        <f t="shared" si="0"/>
        <v>0</v>
      </c>
      <c r="F12" s="85"/>
      <c r="G12" s="85"/>
      <c r="H12" s="148"/>
      <c r="I12" s="7"/>
      <c r="J12" s="7"/>
    </row>
    <row r="13" spans="2:11" ht="25.5" customHeight="1" thickBot="1" x14ac:dyDescent="0.25">
      <c r="B13" s="110" t="str">
        <f>'Mon-Day 1-S1'!B13</f>
        <v>Transition/Break</v>
      </c>
      <c r="C13" s="75"/>
      <c r="D13" s="75"/>
      <c r="E13" s="80">
        <f t="shared" si="0"/>
        <v>0</v>
      </c>
      <c r="F13" s="85"/>
      <c r="G13" s="85"/>
      <c r="H13" s="148"/>
      <c r="I13" s="7"/>
      <c r="J13" s="7"/>
    </row>
    <row r="14" spans="2:11" ht="25.5" customHeight="1" thickBot="1" x14ac:dyDescent="0.25">
      <c r="B14" s="116" t="str">
        <f>'Mon-Day 1-S1'!B14</f>
        <v>Block 4</v>
      </c>
      <c r="C14" s="83"/>
      <c r="D14" s="83"/>
      <c r="E14" s="79">
        <f>IFERROR((D14-C14)*24*60,0)</f>
        <v>0</v>
      </c>
      <c r="F14" s="86">
        <f>E14</f>
        <v>0</v>
      </c>
      <c r="G14" s="145"/>
      <c r="H14" s="85"/>
      <c r="I14" s="7"/>
      <c r="J14" s="7"/>
    </row>
    <row r="15" spans="2:11" ht="25.5" customHeight="1" thickBot="1" x14ac:dyDescent="0.25">
      <c r="B15" s="110" t="str">
        <f>'Mon-Day 1-S1'!B15</f>
        <v>Transition/Break</v>
      </c>
      <c r="C15" s="75"/>
      <c r="D15" s="75"/>
      <c r="E15" s="80">
        <f>IFERROR((D15-C15)*24*60,0)</f>
        <v>0</v>
      </c>
      <c r="F15" s="85"/>
      <c r="G15" s="85"/>
      <c r="H15" s="148"/>
      <c r="I15" s="7"/>
      <c r="J15" s="7"/>
    </row>
    <row r="16" spans="2:11" ht="25.5" customHeight="1" thickBot="1" x14ac:dyDescent="0.25">
      <c r="B16" s="116" t="str">
        <f>'Mon-Day 1-S1'!B16</f>
        <v>Block 5</v>
      </c>
      <c r="C16" s="83"/>
      <c r="D16" s="83"/>
      <c r="E16" s="79">
        <f>IFERROR((D16-C16)*24*60,0)</f>
        <v>0</v>
      </c>
      <c r="F16" s="86">
        <f>E16</f>
        <v>0</v>
      </c>
      <c r="G16" s="145"/>
      <c r="H16" s="85"/>
      <c r="I16" s="7"/>
      <c r="J16" s="7"/>
    </row>
    <row r="17" spans="2:10" ht="25.5" customHeight="1" thickBot="1" x14ac:dyDescent="0.25">
      <c r="B17" s="110" t="str">
        <f>'Mon-Day 1-S1'!B17</f>
        <v>Transition/Break</v>
      </c>
      <c r="C17" s="75"/>
      <c r="D17" s="75"/>
      <c r="E17" s="80">
        <f t="shared" ref="E17:E36" si="1">IFERROR((D17-C17)*24*60,0)</f>
        <v>0</v>
      </c>
      <c r="F17" s="85"/>
      <c r="G17" s="85"/>
      <c r="H17" s="148"/>
      <c r="I17" s="7"/>
      <c r="J17" s="7"/>
    </row>
    <row r="18" spans="2:10" ht="25.5" customHeight="1" thickBot="1" x14ac:dyDescent="0.25">
      <c r="B18" s="110" t="str">
        <f>'Mon-Day 1-S1'!B18</f>
        <v>Lunch Supervision</v>
      </c>
      <c r="C18" s="75"/>
      <c r="D18" s="75"/>
      <c r="E18" s="80">
        <f t="shared" si="1"/>
        <v>0</v>
      </c>
      <c r="F18" s="85"/>
      <c r="G18" s="85"/>
      <c r="H18" s="148"/>
    </row>
    <row r="19" spans="2:10" ht="36" customHeight="1" thickBot="1" x14ac:dyDescent="0.25">
      <c r="B19" s="110" t="str">
        <f>'Mon-Day 1-S1'!B19</f>
        <v>Lunch Recess Supervision</v>
      </c>
      <c r="C19" s="75"/>
      <c r="D19" s="75"/>
      <c r="E19" s="80">
        <f t="shared" si="1"/>
        <v>0</v>
      </c>
      <c r="F19" s="85"/>
      <c r="G19" s="85"/>
      <c r="H19" s="148"/>
    </row>
    <row r="20" spans="2:10" ht="25.5" customHeight="1" thickBot="1" x14ac:dyDescent="0.25">
      <c r="B20" s="110" t="str">
        <f>'Mon-Day 1-S1'!B20</f>
        <v>Transition/Break</v>
      </c>
      <c r="C20" s="75"/>
      <c r="D20" s="75"/>
      <c r="E20" s="80">
        <f t="shared" si="1"/>
        <v>0</v>
      </c>
      <c r="F20" s="85"/>
      <c r="G20" s="85"/>
      <c r="H20" s="148"/>
    </row>
    <row r="21" spans="2:10" ht="25.5" customHeight="1" thickBot="1" x14ac:dyDescent="0.25">
      <c r="B21" s="116" t="str">
        <f>'Mon-Day 1-S1'!B21</f>
        <v>Block 6</v>
      </c>
      <c r="C21" s="83"/>
      <c r="D21" s="83"/>
      <c r="E21" s="79">
        <f t="shared" si="1"/>
        <v>0</v>
      </c>
      <c r="F21" s="86">
        <f>E21</f>
        <v>0</v>
      </c>
      <c r="G21" s="145"/>
      <c r="H21" s="85"/>
    </row>
    <row r="22" spans="2:10" ht="25.5" customHeight="1" thickBot="1" x14ac:dyDescent="0.25">
      <c r="B22" s="110" t="str">
        <f>'Mon-Day 1-S1'!B22</f>
        <v>Transition/Break</v>
      </c>
      <c r="C22" s="75"/>
      <c r="D22" s="75"/>
      <c r="E22" s="80">
        <f t="shared" si="1"/>
        <v>0</v>
      </c>
      <c r="F22" s="85"/>
      <c r="G22" s="85"/>
      <c r="H22" s="148"/>
    </row>
    <row r="23" spans="2:10" ht="29.25" customHeight="1" thickBot="1" x14ac:dyDescent="0.25">
      <c r="B23" s="110" t="str">
        <f>'Mon-Day 1-S1'!B23</f>
        <v>Lunch Supervision</v>
      </c>
      <c r="C23" s="75"/>
      <c r="D23" s="75"/>
      <c r="E23" s="80">
        <f t="shared" si="1"/>
        <v>0</v>
      </c>
      <c r="F23" s="85"/>
      <c r="G23" s="85"/>
      <c r="H23" s="148"/>
    </row>
    <row r="24" spans="2:10" ht="36" customHeight="1" thickBot="1" x14ac:dyDescent="0.25">
      <c r="B24" s="110" t="str">
        <f>'Mon-Day 1-S1'!B24</f>
        <v>Lunch Recess Supervision</v>
      </c>
      <c r="C24" s="75"/>
      <c r="D24" s="75"/>
      <c r="E24" s="80">
        <f t="shared" si="1"/>
        <v>0</v>
      </c>
      <c r="F24" s="85"/>
      <c r="G24" s="85"/>
      <c r="H24" s="148"/>
    </row>
    <row r="25" spans="2:10" ht="25.5" customHeight="1" thickBot="1" x14ac:dyDescent="0.25">
      <c r="B25" s="110" t="str">
        <f>'Mon-Day 1-S1'!B25</f>
        <v>Transition/Break</v>
      </c>
      <c r="C25" s="75"/>
      <c r="D25" s="75"/>
      <c r="E25" s="80">
        <f t="shared" si="1"/>
        <v>0</v>
      </c>
      <c r="F25" s="85"/>
      <c r="G25" s="85"/>
      <c r="H25" s="148"/>
    </row>
    <row r="26" spans="2:10" ht="25.5" customHeight="1" thickBot="1" x14ac:dyDescent="0.25">
      <c r="B26" s="116" t="str">
        <f>'Mon-Day 1-S1'!B26</f>
        <v>Block 7</v>
      </c>
      <c r="C26" s="83"/>
      <c r="D26" s="83"/>
      <c r="E26" s="79">
        <f t="shared" si="1"/>
        <v>0</v>
      </c>
      <c r="F26" s="86">
        <f>E26</f>
        <v>0</v>
      </c>
      <c r="G26" s="145"/>
      <c r="H26" s="85"/>
    </row>
    <row r="27" spans="2:10" ht="25.5" customHeight="1" thickBot="1" x14ac:dyDescent="0.25">
      <c r="B27" s="110" t="str">
        <f>'Mon-Day 1-S1'!B27</f>
        <v>Transition/Break</v>
      </c>
      <c r="C27" s="75"/>
      <c r="D27" s="75"/>
      <c r="E27" s="80">
        <f t="shared" si="1"/>
        <v>0</v>
      </c>
      <c r="F27" s="85"/>
      <c r="G27" s="85"/>
      <c r="H27" s="148"/>
    </row>
    <row r="28" spans="2:10" ht="36" customHeight="1" thickBot="1" x14ac:dyDescent="0.25">
      <c r="B28" s="110" t="str">
        <f>'Mon-Day 1-S1'!B28</f>
        <v>PM Recess Supervision</v>
      </c>
      <c r="C28" s="75"/>
      <c r="D28" s="75"/>
      <c r="E28" s="80">
        <f t="shared" si="1"/>
        <v>0</v>
      </c>
      <c r="F28" s="85"/>
      <c r="G28" s="85"/>
      <c r="H28" s="148"/>
    </row>
    <row r="29" spans="2:10" ht="25.5" customHeight="1" thickBot="1" x14ac:dyDescent="0.25">
      <c r="B29" s="110" t="str">
        <f>'Mon-Day 1-S1'!B29</f>
        <v>Transition/Break</v>
      </c>
      <c r="C29" s="75"/>
      <c r="D29" s="75"/>
      <c r="E29" s="80">
        <f t="shared" si="1"/>
        <v>0</v>
      </c>
      <c r="F29" s="85"/>
      <c r="G29" s="85"/>
      <c r="H29" s="148"/>
    </row>
    <row r="30" spans="2:10" ht="28.5" customHeight="1" thickBot="1" x14ac:dyDescent="0.25">
      <c r="B30" s="116" t="str">
        <f>'Mon-Day 1-S1'!B30</f>
        <v>Block 8</v>
      </c>
      <c r="C30" s="83"/>
      <c r="D30" s="83"/>
      <c r="E30" s="79">
        <f t="shared" si="1"/>
        <v>0</v>
      </c>
      <c r="F30" s="86">
        <f>E30</f>
        <v>0</v>
      </c>
      <c r="G30" s="145"/>
      <c r="H30" s="85"/>
    </row>
    <row r="31" spans="2:10" ht="25.5" customHeight="1" thickBot="1" x14ac:dyDescent="0.25">
      <c r="B31" s="110" t="str">
        <f>'Mon-Day 1-S1'!B31</f>
        <v>Transition/Break</v>
      </c>
      <c r="C31" s="75"/>
      <c r="D31" s="75"/>
      <c r="E31" s="80">
        <f t="shared" si="1"/>
        <v>0</v>
      </c>
      <c r="F31" s="85"/>
      <c r="G31" s="85"/>
      <c r="H31" s="148"/>
    </row>
    <row r="32" spans="2:10" ht="25.5" customHeight="1" thickBot="1" x14ac:dyDescent="0.25">
      <c r="B32" s="116" t="str">
        <f>'Mon-Day 1-S1'!B32</f>
        <v>Block 9</v>
      </c>
      <c r="C32" s="83"/>
      <c r="D32" s="83"/>
      <c r="E32" s="79">
        <f t="shared" si="1"/>
        <v>0</v>
      </c>
      <c r="F32" s="86">
        <f>E32</f>
        <v>0</v>
      </c>
      <c r="G32" s="145"/>
      <c r="H32" s="85"/>
    </row>
    <row r="33" spans="2:10" ht="25.5" customHeight="1" thickBot="1" x14ac:dyDescent="0.25">
      <c r="B33" s="110" t="str">
        <f>'Mon-Day 1-S1'!B33</f>
        <v>Transition/Break</v>
      </c>
      <c r="C33" s="75"/>
      <c r="D33" s="75"/>
      <c r="E33" s="80">
        <f t="shared" si="1"/>
        <v>0</v>
      </c>
      <c r="F33" s="85"/>
      <c r="G33" s="85"/>
      <c r="H33" s="148"/>
    </row>
    <row r="34" spans="2:10" ht="25.5" customHeight="1" thickBot="1" x14ac:dyDescent="0.25">
      <c r="B34" s="116" t="str">
        <f>'Mon-Day 1-S1'!B34</f>
        <v>Block 10</v>
      </c>
      <c r="C34" s="83"/>
      <c r="D34" s="83"/>
      <c r="E34" s="79">
        <f t="shared" si="1"/>
        <v>0</v>
      </c>
      <c r="F34" s="86">
        <f>E34</f>
        <v>0</v>
      </c>
      <c r="G34" s="145"/>
      <c r="H34" s="85"/>
    </row>
    <row r="35" spans="2:10" ht="25.5" customHeight="1" thickBot="1" x14ac:dyDescent="0.25">
      <c r="B35" s="110" t="str">
        <f>'Mon-Day 1-S1'!B35</f>
        <v>Transition/Break</v>
      </c>
      <c r="C35" s="75"/>
      <c r="D35" s="75"/>
      <c r="E35" s="80">
        <f t="shared" si="1"/>
        <v>0</v>
      </c>
      <c r="F35" s="85"/>
      <c r="G35" s="85"/>
      <c r="H35" s="148"/>
      <c r="I35" s="7"/>
      <c r="J35" s="7"/>
    </row>
    <row r="36" spans="2:10" ht="36" customHeight="1" thickBot="1" x14ac:dyDescent="0.25">
      <c r="B36" s="113" t="str">
        <f>'Mon-Day 1-S1'!B36</f>
        <v>After School Supervision</v>
      </c>
      <c r="C36" s="77"/>
      <c r="D36" s="77"/>
      <c r="E36" s="81">
        <f t="shared" si="1"/>
        <v>0</v>
      </c>
      <c r="F36" s="146"/>
      <c r="G36" s="146"/>
      <c r="H36" s="150"/>
      <c r="I36" s="7"/>
      <c r="J36" s="7"/>
    </row>
    <row r="37" spans="2:10" ht="29.25" customHeight="1" thickTop="1" thickBot="1" x14ac:dyDescent="0.25">
      <c r="B37" s="45"/>
      <c r="C37" s="46"/>
      <c r="D37" s="47"/>
      <c r="E37" s="78"/>
      <c r="F37" s="73">
        <f>F6+F8+F10+F14+F16+F21+F26+F30+F32+F34</f>
        <v>0</v>
      </c>
      <c r="G37" s="147">
        <f>G6+G8+G10+G14+G16+G21+G26+G30+G32+G34</f>
        <v>0</v>
      </c>
      <c r="H37" s="84">
        <f>H4+H5+H7+H9+H11+H12+H13+H15+H17+H18+H19+H20+H22+H23+H24+H25+H27+H28+H29+H31+H33+H35+H36</f>
        <v>0</v>
      </c>
      <c r="I37" s="7"/>
      <c r="J37" s="7"/>
    </row>
    <row r="38" spans="2:10" ht="51.75" customHeight="1" thickBot="1" x14ac:dyDescent="0.25">
      <c r="B38" s="115" t="s">
        <v>48</v>
      </c>
      <c r="C38" s="73">
        <f>(F6+F8+F10+F14+F16+F21+F26+F30+F32+F34)</f>
        <v>0</v>
      </c>
      <c r="D38" s="34" t="s">
        <v>49</v>
      </c>
      <c r="E38" s="84">
        <f>G37+H37</f>
        <v>0</v>
      </c>
      <c r="F38" s="85"/>
      <c r="G38" s="85"/>
      <c r="H38" s="85"/>
    </row>
  </sheetData>
  <sheetProtection algorithmName="SHA-512" hashValue="H3gPsIM1WVNMeh/2TtouhG7FjahaaW7+FB2/mhvv/QPqs7O3+YGa1Q84GSlYeYTbayordbC2eM/QBIq/CU2LPQ==" saltValue="QmV6rMdVEF5T9L7h9cJrOw==" spinCount="100000" sheet="1" objects="1" scenarios="1" formatColumns="0"/>
  <mergeCells count="2">
    <mergeCell ref="G1:H1"/>
    <mergeCell ref="G2:H2"/>
  </mergeCells>
  <dataValidations count="4">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21CF666F-C7EA-4E81-BCE0-59118BF80AFF}">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5725B2D7-9CA4-4C00-B5D7-87C3620DCD7C}"/>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3E130D8F-4EC4-4533-B7DF-9E25F3A030A0}">
      <formula1>0</formula1>
      <formula2>120</formula2>
    </dataValidation>
    <dataValidation allowBlank="1" showInputMessage="1" showErrorMessage="1" prompt="adsfa" sqref="I1" xr:uid="{D879D991-7F72-4980-880E-D25199D338E4}"/>
  </dataValidations>
  <hyperlinks>
    <hyperlink ref="G1" location="'Hours Summary'!A1" display="Return to Main" xr:uid="{83039C12-19C5-4D7F-B027-5B6B3E2FD717}"/>
  </hyperlinks>
  <printOptions horizontalCentered="1"/>
  <pageMargins left="0.25" right="0.25"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4F5AC-EC78-4E6D-BF08-B1798BD3E2AB}">
  <sheetPr>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90625" defaultRowHeight="25.5" customHeight="1" thickBottom="1" x14ac:dyDescent="0.25"/>
  <cols>
    <col min="1" max="1" width="2.08984375" customWidth="1"/>
    <col min="2" max="2" width="22.453125" customWidth="1"/>
    <col min="3" max="3" width="13.90625" customWidth="1"/>
    <col min="4" max="4" width="17.90625" customWidth="1"/>
    <col min="5" max="5" width="17.453125" customWidth="1"/>
    <col min="6" max="6" width="15.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132" t="s">
        <v>213</v>
      </c>
      <c r="C1" s="1"/>
      <c r="E1" s="48" t="s">
        <v>50</v>
      </c>
      <c r="F1" s="49">
        <f>C2+F2</f>
        <v>0</v>
      </c>
      <c r="G1" s="613"/>
      <c r="H1" s="613"/>
      <c r="I1" s="117"/>
    </row>
    <row r="2" spans="2:11" ht="70.5" customHeight="1" thickBot="1" x14ac:dyDescent="0.35">
      <c r="B2" s="35" t="s">
        <v>39</v>
      </c>
      <c r="C2" s="38">
        <f>C38</f>
        <v>0</v>
      </c>
      <c r="D2" s="36" t="s">
        <v>18</v>
      </c>
      <c r="E2" s="37" t="s">
        <v>40</v>
      </c>
      <c r="F2" s="39">
        <f>E38</f>
        <v>0</v>
      </c>
      <c r="G2" s="614" t="s">
        <v>18</v>
      </c>
      <c r="H2" s="615"/>
      <c r="I2" s="8"/>
      <c r="J2" s="3"/>
    </row>
    <row r="3" spans="2:11" ht="32.25" customHeight="1" thickBot="1" x14ac:dyDescent="0.35">
      <c r="B3" s="44" t="s">
        <v>3</v>
      </c>
      <c r="C3" s="51" t="s">
        <v>1</v>
      </c>
      <c r="D3" s="51" t="s">
        <v>2</v>
      </c>
      <c r="E3" s="51" t="s">
        <v>16</v>
      </c>
      <c r="F3" s="92" t="s">
        <v>20</v>
      </c>
      <c r="G3" s="52" t="s">
        <v>109</v>
      </c>
      <c r="H3" s="149" t="s">
        <v>47</v>
      </c>
      <c r="I3" s="2"/>
      <c r="J3" s="3"/>
    </row>
    <row r="4" spans="2:11" ht="25.5" customHeight="1" thickBot="1" x14ac:dyDescent="0.25">
      <c r="B4" s="110" t="str">
        <f>'Mon-Day 1-S1'!B4</f>
        <v>AM Supervision</v>
      </c>
      <c r="C4" s="75"/>
      <c r="D4" s="75"/>
      <c r="E4" s="80">
        <f t="shared" ref="E4:E13" si="0">IFERROR((D4-C4)*24*60,0)</f>
        <v>0</v>
      </c>
      <c r="F4" s="85"/>
      <c r="G4" s="85"/>
      <c r="H4" s="148"/>
      <c r="I4" s="4"/>
      <c r="J4" s="5"/>
      <c r="K4" t="s">
        <v>0</v>
      </c>
    </row>
    <row r="5" spans="2:11" ht="25.5" customHeight="1" thickBot="1" x14ac:dyDescent="0.25">
      <c r="B5" s="110" t="str">
        <f>'Mon-Day 1-S1'!B5</f>
        <v>Warning Bell</v>
      </c>
      <c r="C5" s="75"/>
      <c r="D5" s="75"/>
      <c r="E5" s="80">
        <f t="shared" si="0"/>
        <v>0</v>
      </c>
      <c r="F5" s="85"/>
      <c r="G5" s="85"/>
      <c r="H5" s="148"/>
      <c r="I5" s="6"/>
      <c r="J5" s="6"/>
      <c r="K5" t="s">
        <v>0</v>
      </c>
    </row>
    <row r="6" spans="2:11" ht="25.5" customHeight="1" thickBot="1" x14ac:dyDescent="0.25">
      <c r="B6" s="116" t="str">
        <f>'Mon-Day 1-S1'!B6</f>
        <v>Block 1</v>
      </c>
      <c r="C6" s="83"/>
      <c r="D6" s="83"/>
      <c r="E6" s="79">
        <f t="shared" si="0"/>
        <v>0</v>
      </c>
      <c r="F6" s="86">
        <f>E6</f>
        <v>0</v>
      </c>
      <c r="G6" s="145"/>
      <c r="H6" s="85"/>
      <c r="I6" s="7"/>
      <c r="J6" s="7"/>
    </row>
    <row r="7" spans="2:11" ht="25.5" customHeight="1" thickBot="1" x14ac:dyDescent="0.25">
      <c r="B7" s="110" t="str">
        <f>'Mon-Day 1-S1'!B7</f>
        <v>Transition/Break</v>
      </c>
      <c r="C7" s="75"/>
      <c r="D7" s="75"/>
      <c r="E7" s="80">
        <f t="shared" si="0"/>
        <v>0</v>
      </c>
      <c r="F7" s="85"/>
      <c r="G7" s="85"/>
      <c r="H7" s="148"/>
      <c r="I7" s="7"/>
      <c r="J7" s="7"/>
    </row>
    <row r="8" spans="2:11" ht="25.5" customHeight="1" thickBot="1" x14ac:dyDescent="0.25">
      <c r="B8" s="116" t="str">
        <f>'Mon-Day 1-S1'!B8</f>
        <v>Block 2</v>
      </c>
      <c r="C8" s="83"/>
      <c r="D8" s="83"/>
      <c r="E8" s="79">
        <f t="shared" si="0"/>
        <v>0</v>
      </c>
      <c r="F8" s="86">
        <f>E8</f>
        <v>0</v>
      </c>
      <c r="G8" s="145"/>
      <c r="H8" s="85"/>
      <c r="I8" s="7"/>
      <c r="J8" s="7"/>
    </row>
    <row r="9" spans="2:11" ht="25.5" customHeight="1" thickBot="1" x14ac:dyDescent="0.25">
      <c r="B9" s="110" t="str">
        <f>'Mon-Day 1-S1'!B9</f>
        <v>Transition/Break</v>
      </c>
      <c r="C9" s="75"/>
      <c r="D9" s="75"/>
      <c r="E9" s="80">
        <f t="shared" si="0"/>
        <v>0</v>
      </c>
      <c r="F9" s="85"/>
      <c r="G9" s="85"/>
      <c r="H9" s="148"/>
      <c r="I9" s="7"/>
      <c r="J9" s="7"/>
    </row>
    <row r="10" spans="2:11" ht="25.5" customHeight="1" thickBot="1" x14ac:dyDescent="0.25">
      <c r="B10" s="116" t="str">
        <f>'Mon-Day 1-S1'!B10</f>
        <v>Block 3</v>
      </c>
      <c r="C10" s="83"/>
      <c r="D10" s="83"/>
      <c r="E10" s="79">
        <f t="shared" si="0"/>
        <v>0</v>
      </c>
      <c r="F10" s="86">
        <f>E10</f>
        <v>0</v>
      </c>
      <c r="G10" s="145"/>
      <c r="H10" s="85"/>
      <c r="I10" s="7"/>
      <c r="J10" s="7"/>
    </row>
    <row r="11" spans="2:11" ht="25.5" customHeight="1" thickBot="1" x14ac:dyDescent="0.25">
      <c r="B11" s="110" t="str">
        <f>'Mon-Day 1-S1'!B11</f>
        <v>Transition/Break</v>
      </c>
      <c r="C11" s="75"/>
      <c r="D11" s="75"/>
      <c r="E11" s="80">
        <f t="shared" si="0"/>
        <v>0</v>
      </c>
      <c r="F11" s="85"/>
      <c r="G11" s="85"/>
      <c r="H11" s="148"/>
      <c r="I11" s="7"/>
      <c r="J11" s="7"/>
    </row>
    <row r="12" spans="2:11" ht="37.5" customHeight="1" thickBot="1" x14ac:dyDescent="0.25">
      <c r="B12" s="110" t="str">
        <f>'Mon-Day 1-S1'!B12</f>
        <v>Recess Supervision</v>
      </c>
      <c r="C12" s="75"/>
      <c r="D12" s="75"/>
      <c r="E12" s="80">
        <f t="shared" si="0"/>
        <v>0</v>
      </c>
      <c r="F12" s="85"/>
      <c r="G12" s="85"/>
      <c r="H12" s="148"/>
      <c r="I12" s="7"/>
      <c r="J12" s="7"/>
    </row>
    <row r="13" spans="2:11" ht="25.5" customHeight="1" thickBot="1" x14ac:dyDescent="0.25">
      <c r="B13" s="110" t="str">
        <f>'Mon-Day 1-S1'!B13</f>
        <v>Transition/Break</v>
      </c>
      <c r="C13" s="75"/>
      <c r="D13" s="75"/>
      <c r="E13" s="80">
        <f t="shared" si="0"/>
        <v>0</v>
      </c>
      <c r="F13" s="85"/>
      <c r="G13" s="85"/>
      <c r="H13" s="148"/>
      <c r="I13" s="7"/>
      <c r="J13" s="7"/>
    </row>
    <row r="14" spans="2:11" ht="25.5" customHeight="1" thickBot="1" x14ac:dyDescent="0.25">
      <c r="B14" s="116" t="str">
        <f>'Mon-Day 1-S1'!B14</f>
        <v>Block 4</v>
      </c>
      <c r="C14" s="83"/>
      <c r="D14" s="83"/>
      <c r="E14" s="79">
        <f>IFERROR((D14-C14)*24*60,0)</f>
        <v>0</v>
      </c>
      <c r="F14" s="86">
        <f>E14</f>
        <v>0</v>
      </c>
      <c r="G14" s="145"/>
      <c r="H14" s="85"/>
      <c r="I14" s="7"/>
      <c r="J14" s="7"/>
    </row>
    <row r="15" spans="2:11" ht="25.5" customHeight="1" thickBot="1" x14ac:dyDescent="0.25">
      <c r="B15" s="110" t="str">
        <f>'Mon-Day 1-S1'!B15</f>
        <v>Transition/Break</v>
      </c>
      <c r="C15" s="75"/>
      <c r="D15" s="75"/>
      <c r="E15" s="80">
        <f>IFERROR((D15-C15)*24*60,0)</f>
        <v>0</v>
      </c>
      <c r="F15" s="85"/>
      <c r="G15" s="85"/>
      <c r="H15" s="148"/>
      <c r="I15" s="7"/>
      <c r="J15" s="7"/>
    </row>
    <row r="16" spans="2:11" ht="25.5" customHeight="1" thickBot="1" x14ac:dyDescent="0.25">
      <c r="B16" s="116" t="str">
        <f>'Mon-Day 1-S1'!B16</f>
        <v>Block 5</v>
      </c>
      <c r="C16" s="83"/>
      <c r="D16" s="83"/>
      <c r="E16" s="79">
        <f>IFERROR((D16-C16)*24*60,0)</f>
        <v>0</v>
      </c>
      <c r="F16" s="86">
        <f>E16</f>
        <v>0</v>
      </c>
      <c r="G16" s="145"/>
      <c r="H16" s="85"/>
      <c r="I16" s="7"/>
      <c r="J16" s="7"/>
    </row>
    <row r="17" spans="2:10" ht="25.5" customHeight="1" thickBot="1" x14ac:dyDescent="0.25">
      <c r="B17" s="110" t="str">
        <f>'Mon-Day 1-S1'!B17</f>
        <v>Transition/Break</v>
      </c>
      <c r="C17" s="75"/>
      <c r="D17" s="75"/>
      <c r="E17" s="80">
        <f t="shared" ref="E17:E36" si="1">IFERROR((D17-C17)*24*60,0)</f>
        <v>0</v>
      </c>
      <c r="F17" s="85"/>
      <c r="G17" s="85"/>
      <c r="H17" s="148"/>
      <c r="I17" s="7"/>
      <c r="J17" s="7"/>
    </row>
    <row r="18" spans="2:10" ht="25.5" customHeight="1" thickBot="1" x14ac:dyDescent="0.25">
      <c r="B18" s="110" t="str">
        <f>'Mon-Day 1-S1'!B18</f>
        <v>Lunch Supervision</v>
      </c>
      <c r="C18" s="75"/>
      <c r="D18" s="75"/>
      <c r="E18" s="80">
        <f t="shared" si="1"/>
        <v>0</v>
      </c>
      <c r="F18" s="85"/>
      <c r="G18" s="85"/>
      <c r="H18" s="148"/>
    </row>
    <row r="19" spans="2:10" ht="36" customHeight="1" thickBot="1" x14ac:dyDescent="0.25">
      <c r="B19" s="110" t="str">
        <f>'Mon-Day 1-S1'!B19</f>
        <v>Lunch Recess Supervision</v>
      </c>
      <c r="C19" s="75"/>
      <c r="D19" s="75"/>
      <c r="E19" s="80">
        <f t="shared" si="1"/>
        <v>0</v>
      </c>
      <c r="F19" s="85"/>
      <c r="G19" s="85"/>
      <c r="H19" s="148"/>
    </row>
    <row r="20" spans="2:10" ht="25.5" customHeight="1" thickBot="1" x14ac:dyDescent="0.25">
      <c r="B20" s="110" t="str">
        <f>'Mon-Day 1-S1'!B20</f>
        <v>Transition/Break</v>
      </c>
      <c r="C20" s="75"/>
      <c r="D20" s="75"/>
      <c r="E20" s="80">
        <f t="shared" si="1"/>
        <v>0</v>
      </c>
      <c r="F20" s="85"/>
      <c r="G20" s="85"/>
      <c r="H20" s="148"/>
    </row>
    <row r="21" spans="2:10" ht="25.5" customHeight="1" thickBot="1" x14ac:dyDescent="0.25">
      <c r="B21" s="116" t="str">
        <f>'Mon-Day 1-S1'!B21</f>
        <v>Block 6</v>
      </c>
      <c r="C21" s="83"/>
      <c r="D21" s="83"/>
      <c r="E21" s="79">
        <f t="shared" si="1"/>
        <v>0</v>
      </c>
      <c r="F21" s="86">
        <f>E21</f>
        <v>0</v>
      </c>
      <c r="G21" s="145"/>
      <c r="H21" s="85"/>
    </row>
    <row r="22" spans="2:10" ht="25.5" customHeight="1" thickBot="1" x14ac:dyDescent="0.25">
      <c r="B22" s="110" t="str">
        <f>'Mon-Day 1-S1'!B22</f>
        <v>Transition/Break</v>
      </c>
      <c r="C22" s="75"/>
      <c r="D22" s="75"/>
      <c r="E22" s="80">
        <f t="shared" si="1"/>
        <v>0</v>
      </c>
      <c r="F22" s="85"/>
      <c r="G22" s="85"/>
      <c r="H22" s="148"/>
    </row>
    <row r="23" spans="2:10" ht="29.25" customHeight="1" thickBot="1" x14ac:dyDescent="0.25">
      <c r="B23" s="110" t="str">
        <f>'Mon-Day 1-S1'!B23</f>
        <v>Lunch Supervision</v>
      </c>
      <c r="C23" s="75"/>
      <c r="D23" s="75"/>
      <c r="E23" s="80">
        <f t="shared" si="1"/>
        <v>0</v>
      </c>
      <c r="F23" s="85"/>
      <c r="G23" s="85"/>
      <c r="H23" s="148"/>
    </row>
    <row r="24" spans="2:10" ht="36" customHeight="1" thickBot="1" x14ac:dyDescent="0.25">
      <c r="B24" s="110" t="str">
        <f>'Mon-Day 1-S1'!B24</f>
        <v>Lunch Recess Supervision</v>
      </c>
      <c r="C24" s="75"/>
      <c r="D24" s="75"/>
      <c r="E24" s="80">
        <f t="shared" si="1"/>
        <v>0</v>
      </c>
      <c r="F24" s="85"/>
      <c r="G24" s="85"/>
      <c r="H24" s="148"/>
    </row>
    <row r="25" spans="2:10" ht="25.5" customHeight="1" thickBot="1" x14ac:dyDescent="0.25">
      <c r="B25" s="110" t="str">
        <f>'Mon-Day 1-S1'!B25</f>
        <v>Transition/Break</v>
      </c>
      <c r="C25" s="75"/>
      <c r="D25" s="75"/>
      <c r="E25" s="80">
        <f t="shared" si="1"/>
        <v>0</v>
      </c>
      <c r="F25" s="85"/>
      <c r="G25" s="85"/>
      <c r="H25" s="148"/>
    </row>
    <row r="26" spans="2:10" ht="25.5" customHeight="1" thickBot="1" x14ac:dyDescent="0.25">
      <c r="B26" s="116" t="str">
        <f>'Mon-Day 1-S1'!B26</f>
        <v>Block 7</v>
      </c>
      <c r="C26" s="83"/>
      <c r="D26" s="83"/>
      <c r="E26" s="79">
        <f t="shared" si="1"/>
        <v>0</v>
      </c>
      <c r="F26" s="86">
        <f>E26</f>
        <v>0</v>
      </c>
      <c r="G26" s="145"/>
      <c r="H26" s="85"/>
    </row>
    <row r="27" spans="2:10" ht="25.5" customHeight="1" thickBot="1" x14ac:dyDescent="0.25">
      <c r="B27" s="110" t="str">
        <f>'Mon-Day 1-S1'!B27</f>
        <v>Transition/Break</v>
      </c>
      <c r="C27" s="75"/>
      <c r="D27" s="75"/>
      <c r="E27" s="80">
        <f t="shared" si="1"/>
        <v>0</v>
      </c>
      <c r="F27" s="85"/>
      <c r="G27" s="85"/>
      <c r="H27" s="148"/>
    </row>
    <row r="28" spans="2:10" ht="36" customHeight="1" thickBot="1" x14ac:dyDescent="0.25">
      <c r="B28" s="110" t="str">
        <f>'Mon-Day 1-S1'!B28</f>
        <v>PM Recess Supervision</v>
      </c>
      <c r="C28" s="75"/>
      <c r="D28" s="75"/>
      <c r="E28" s="80">
        <f t="shared" si="1"/>
        <v>0</v>
      </c>
      <c r="F28" s="85"/>
      <c r="G28" s="85"/>
      <c r="H28" s="148"/>
    </row>
    <row r="29" spans="2:10" ht="25.5" customHeight="1" thickBot="1" x14ac:dyDescent="0.25">
      <c r="B29" s="110" t="str">
        <f>'Mon-Day 1-S1'!B29</f>
        <v>Transition/Break</v>
      </c>
      <c r="C29" s="75"/>
      <c r="D29" s="75"/>
      <c r="E29" s="80">
        <f t="shared" si="1"/>
        <v>0</v>
      </c>
      <c r="F29" s="85"/>
      <c r="G29" s="85"/>
      <c r="H29" s="148"/>
    </row>
    <row r="30" spans="2:10" ht="28.5" customHeight="1" thickBot="1" x14ac:dyDescent="0.25">
      <c r="B30" s="116" t="str">
        <f>'Mon-Day 1-S1'!B30</f>
        <v>Block 8</v>
      </c>
      <c r="C30" s="83"/>
      <c r="D30" s="83"/>
      <c r="E30" s="79">
        <f t="shared" si="1"/>
        <v>0</v>
      </c>
      <c r="F30" s="86">
        <f>E30</f>
        <v>0</v>
      </c>
      <c r="G30" s="145"/>
      <c r="H30" s="85"/>
    </row>
    <row r="31" spans="2:10" ht="25.5" customHeight="1" thickBot="1" x14ac:dyDescent="0.25">
      <c r="B31" s="110" t="str">
        <f>'Mon-Day 1-S1'!B31</f>
        <v>Transition/Break</v>
      </c>
      <c r="C31" s="75"/>
      <c r="D31" s="75"/>
      <c r="E31" s="80">
        <f t="shared" si="1"/>
        <v>0</v>
      </c>
      <c r="F31" s="85"/>
      <c r="G31" s="85"/>
      <c r="H31" s="148"/>
    </row>
    <row r="32" spans="2:10" ht="25.5" customHeight="1" thickBot="1" x14ac:dyDescent="0.25">
      <c r="B32" s="116" t="str">
        <f>'Mon-Day 1-S1'!B32</f>
        <v>Block 9</v>
      </c>
      <c r="C32" s="83"/>
      <c r="D32" s="83"/>
      <c r="E32" s="79">
        <f t="shared" si="1"/>
        <v>0</v>
      </c>
      <c r="F32" s="86">
        <f>E32</f>
        <v>0</v>
      </c>
      <c r="G32" s="145"/>
      <c r="H32" s="85"/>
    </row>
    <row r="33" spans="2:10" ht="25.5" customHeight="1" thickBot="1" x14ac:dyDescent="0.25">
      <c r="B33" s="110" t="str">
        <f>'Mon-Day 1-S1'!B33</f>
        <v>Transition/Break</v>
      </c>
      <c r="C33" s="75"/>
      <c r="D33" s="75"/>
      <c r="E33" s="80">
        <f t="shared" si="1"/>
        <v>0</v>
      </c>
      <c r="F33" s="85"/>
      <c r="G33" s="85"/>
      <c r="H33" s="148"/>
    </row>
    <row r="34" spans="2:10" ht="25.5" customHeight="1" thickBot="1" x14ac:dyDescent="0.25">
      <c r="B34" s="116" t="str">
        <f>'Mon-Day 1-S1'!B34</f>
        <v>Block 10</v>
      </c>
      <c r="C34" s="83"/>
      <c r="D34" s="83"/>
      <c r="E34" s="79">
        <f t="shared" si="1"/>
        <v>0</v>
      </c>
      <c r="F34" s="86">
        <f>E34</f>
        <v>0</v>
      </c>
      <c r="G34" s="145"/>
      <c r="H34" s="85"/>
    </row>
    <row r="35" spans="2:10" ht="25.5" customHeight="1" thickBot="1" x14ac:dyDescent="0.25">
      <c r="B35" s="110" t="str">
        <f>'Mon-Day 1-S1'!B35</f>
        <v>Transition/Break</v>
      </c>
      <c r="C35" s="75"/>
      <c r="D35" s="75"/>
      <c r="E35" s="80">
        <f t="shared" si="1"/>
        <v>0</v>
      </c>
      <c r="F35" s="85"/>
      <c r="G35" s="85"/>
      <c r="H35" s="148"/>
      <c r="I35" s="7"/>
      <c r="J35" s="7"/>
    </row>
    <row r="36" spans="2:10" ht="36" customHeight="1" thickBot="1" x14ac:dyDescent="0.25">
      <c r="B36" s="113" t="str">
        <f>'Mon-Day 1-S1'!B36</f>
        <v>After School Supervision</v>
      </c>
      <c r="C36" s="77"/>
      <c r="D36" s="77"/>
      <c r="E36" s="81">
        <f t="shared" si="1"/>
        <v>0</v>
      </c>
      <c r="F36" s="146"/>
      <c r="G36" s="146"/>
      <c r="H36" s="150"/>
      <c r="I36" s="7"/>
      <c r="J36" s="7"/>
    </row>
    <row r="37" spans="2:10" ht="29.25" customHeight="1" thickTop="1" thickBot="1" x14ac:dyDescent="0.25">
      <c r="B37" s="45"/>
      <c r="C37" s="46"/>
      <c r="D37" s="47"/>
      <c r="E37" s="78"/>
      <c r="F37" s="73">
        <f>F6+F8+F10+F14+F16+F21+F26+F30+F32+F34</f>
        <v>0</v>
      </c>
      <c r="G37" s="147">
        <f>G6+G8+G10+G14+G16+G21+G26+G30+G32+G34</f>
        <v>0</v>
      </c>
      <c r="H37" s="84">
        <f>H4+H5+H7+H9+H11+H12+H13+H15+H17+H18+H19+H20+H22+H23+H24+H25+H27+H28+H29+H31+H33+H35+H36</f>
        <v>0</v>
      </c>
      <c r="I37" s="7"/>
      <c r="J37" s="7"/>
    </row>
    <row r="38" spans="2:10" ht="51.75" customHeight="1" thickBot="1" x14ac:dyDescent="0.25">
      <c r="B38" s="115" t="s">
        <v>48</v>
      </c>
      <c r="C38" s="73">
        <f>(F6+F8+F10+F14+F16+F21+F26+F30+F32+F34)</f>
        <v>0</v>
      </c>
      <c r="D38" s="34" t="s">
        <v>49</v>
      </c>
      <c r="E38" s="84">
        <f>G37+H37</f>
        <v>0</v>
      </c>
      <c r="F38" s="85"/>
      <c r="G38" s="85"/>
      <c r="H38" s="85"/>
    </row>
  </sheetData>
  <sheetProtection algorithmName="SHA-512" hashValue="B10FMmKxco6lSYHHT7PBqvTqUxIQAFIkaDoBTuIA9MdGwncUSsPOx7vbudFpPYpT9SCGDzQd8A47vLVKqrDPfw==" saltValue="Kyef5HTXRFGPkwEIrrItAA==" spinCount="100000" sheet="1" objects="1" scenarios="1" formatColumns="0"/>
  <mergeCells count="2">
    <mergeCell ref="G1:H1"/>
    <mergeCell ref="G2:H2"/>
  </mergeCells>
  <dataValidations count="4">
    <dataValidation allowBlank="1" showInputMessage="1" showErrorMessage="1" prompt="adsfa" sqref="I1" xr:uid="{7D23E5E3-FED3-4D7E-876F-27FBF4813543}"/>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20EC8DC0-2D84-4183-AEB3-17BB4E45F54E}">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8020AFC3-AFBF-4A8F-B7FE-5603E0DEBB22}"/>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16161075-3CB6-42BC-A355-8473E28D0068}">
      <formula1>0</formula1>
      <formula2>120</formula2>
    </dataValidation>
  </dataValidations>
  <hyperlinks>
    <hyperlink ref="G1" location="'Hours Summary'!A1" display="Return to Main" xr:uid="{FC44ADBC-06E7-47E4-A716-242851160213}"/>
  </hyperlinks>
  <printOptions horizontalCentered="1"/>
  <pageMargins left="0.25" right="0.25"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931EA-6512-45DF-B408-F9928AF8D365}">
  <sheetPr>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90625" defaultRowHeight="25.5" customHeight="1" thickBottom="1" x14ac:dyDescent="0.25"/>
  <cols>
    <col min="1" max="1" width="2.08984375" customWidth="1"/>
    <col min="2" max="2" width="22.453125" customWidth="1"/>
    <col min="3" max="3" width="13.90625" customWidth="1"/>
    <col min="4" max="4" width="17.90625" customWidth="1"/>
    <col min="5" max="5" width="17.453125" customWidth="1"/>
    <col min="6" max="6" width="15.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132" t="s">
        <v>212</v>
      </c>
      <c r="C1" s="1"/>
      <c r="E1" s="48" t="s">
        <v>50</v>
      </c>
      <c r="F1" s="49">
        <f>C2+F2</f>
        <v>0</v>
      </c>
      <c r="G1" s="613"/>
      <c r="H1" s="613"/>
      <c r="I1" s="117"/>
    </row>
    <row r="2" spans="2:11" ht="70.5" customHeight="1" thickBot="1" x14ac:dyDescent="0.35">
      <c r="B2" s="35" t="s">
        <v>39</v>
      </c>
      <c r="C2" s="38">
        <f>C38</f>
        <v>0</v>
      </c>
      <c r="D2" s="36" t="s">
        <v>18</v>
      </c>
      <c r="E2" s="37" t="s">
        <v>40</v>
      </c>
      <c r="F2" s="39">
        <f>E38</f>
        <v>0</v>
      </c>
      <c r="G2" s="614" t="s">
        <v>18</v>
      </c>
      <c r="H2" s="615"/>
      <c r="I2" s="8"/>
      <c r="J2" s="3"/>
    </row>
    <row r="3" spans="2:11" ht="32.25" customHeight="1" thickBot="1" x14ac:dyDescent="0.35">
      <c r="B3" s="44" t="s">
        <v>3</v>
      </c>
      <c r="C3" s="51" t="s">
        <v>1</v>
      </c>
      <c r="D3" s="51" t="s">
        <v>2</v>
      </c>
      <c r="E3" s="51" t="s">
        <v>16</v>
      </c>
      <c r="F3" s="92" t="s">
        <v>20</v>
      </c>
      <c r="G3" s="52" t="s">
        <v>109</v>
      </c>
      <c r="H3" s="149" t="s">
        <v>47</v>
      </c>
      <c r="I3" s="2"/>
      <c r="J3" s="3"/>
    </row>
    <row r="4" spans="2:11" ht="25.5" customHeight="1" thickBot="1" x14ac:dyDescent="0.25">
      <c r="B4" s="110" t="str">
        <f>'Mon-Day 1-S1'!B4</f>
        <v>AM Supervision</v>
      </c>
      <c r="C4" s="75"/>
      <c r="D4" s="75"/>
      <c r="E4" s="80">
        <f t="shared" ref="E4:E13" si="0">IFERROR((D4-C4)*24*60,0)</f>
        <v>0</v>
      </c>
      <c r="F4" s="85"/>
      <c r="G4" s="85"/>
      <c r="H4" s="148"/>
      <c r="I4" s="4"/>
      <c r="J4" s="5"/>
      <c r="K4" t="s">
        <v>0</v>
      </c>
    </row>
    <row r="5" spans="2:11" ht="25.5" customHeight="1" thickBot="1" x14ac:dyDescent="0.25">
      <c r="B5" s="110" t="str">
        <f>'Mon-Day 1-S1'!B5</f>
        <v>Warning Bell</v>
      </c>
      <c r="C5" s="75"/>
      <c r="D5" s="75"/>
      <c r="E5" s="80">
        <f t="shared" si="0"/>
        <v>0</v>
      </c>
      <c r="F5" s="85"/>
      <c r="G5" s="85"/>
      <c r="H5" s="148"/>
      <c r="I5" s="6"/>
      <c r="J5" s="6"/>
      <c r="K5" t="s">
        <v>0</v>
      </c>
    </row>
    <row r="6" spans="2:11" ht="25.5" customHeight="1" thickBot="1" x14ac:dyDescent="0.25">
      <c r="B6" s="116" t="str">
        <f>'Mon-Day 1-S1'!B6</f>
        <v>Block 1</v>
      </c>
      <c r="C6" s="83"/>
      <c r="D6" s="83"/>
      <c r="E6" s="79">
        <f t="shared" si="0"/>
        <v>0</v>
      </c>
      <c r="F6" s="86">
        <f>E6</f>
        <v>0</v>
      </c>
      <c r="G6" s="145"/>
      <c r="H6" s="85"/>
      <c r="I6" s="7"/>
      <c r="J6" s="7"/>
    </row>
    <row r="7" spans="2:11" ht="25.5" customHeight="1" thickBot="1" x14ac:dyDescent="0.25">
      <c r="B7" s="110" t="str">
        <f>'Mon-Day 1-S1'!B7</f>
        <v>Transition/Break</v>
      </c>
      <c r="C7" s="75"/>
      <c r="D7" s="75"/>
      <c r="E7" s="80">
        <f t="shared" si="0"/>
        <v>0</v>
      </c>
      <c r="F7" s="85"/>
      <c r="G7" s="85"/>
      <c r="H7" s="148"/>
      <c r="I7" s="7"/>
      <c r="J7" s="7"/>
    </row>
    <row r="8" spans="2:11" ht="25.5" customHeight="1" thickBot="1" x14ac:dyDescent="0.25">
      <c r="B8" s="116" t="str">
        <f>'Mon-Day 1-S1'!B8</f>
        <v>Block 2</v>
      </c>
      <c r="C8" s="83"/>
      <c r="D8" s="83"/>
      <c r="E8" s="79">
        <f t="shared" si="0"/>
        <v>0</v>
      </c>
      <c r="F8" s="86">
        <f>E8</f>
        <v>0</v>
      </c>
      <c r="G8" s="145"/>
      <c r="H8" s="85"/>
      <c r="I8" s="7"/>
      <c r="J8" s="7"/>
    </row>
    <row r="9" spans="2:11" ht="25.5" customHeight="1" thickBot="1" x14ac:dyDescent="0.25">
      <c r="B9" s="110" t="str">
        <f>'Mon-Day 1-S1'!B9</f>
        <v>Transition/Break</v>
      </c>
      <c r="C9" s="75"/>
      <c r="D9" s="75"/>
      <c r="E9" s="80">
        <f t="shared" si="0"/>
        <v>0</v>
      </c>
      <c r="F9" s="85"/>
      <c r="G9" s="85"/>
      <c r="H9" s="148"/>
      <c r="I9" s="7"/>
      <c r="J9" s="7"/>
    </row>
    <row r="10" spans="2:11" ht="25.5" customHeight="1" thickBot="1" x14ac:dyDescent="0.25">
      <c r="B10" s="116" t="str">
        <f>'Mon-Day 1-S1'!B10</f>
        <v>Block 3</v>
      </c>
      <c r="C10" s="83"/>
      <c r="D10" s="83"/>
      <c r="E10" s="79">
        <f t="shared" si="0"/>
        <v>0</v>
      </c>
      <c r="F10" s="86">
        <f>E10</f>
        <v>0</v>
      </c>
      <c r="G10" s="145"/>
      <c r="H10" s="85"/>
      <c r="I10" s="7"/>
      <c r="J10" s="7"/>
    </row>
    <row r="11" spans="2:11" ht="25.5" customHeight="1" thickBot="1" x14ac:dyDescent="0.25">
      <c r="B11" s="110" t="str">
        <f>'Mon-Day 1-S1'!B11</f>
        <v>Transition/Break</v>
      </c>
      <c r="C11" s="75"/>
      <c r="D11" s="75"/>
      <c r="E11" s="80">
        <f t="shared" si="0"/>
        <v>0</v>
      </c>
      <c r="F11" s="85"/>
      <c r="G11" s="85"/>
      <c r="H11" s="148"/>
      <c r="I11" s="7"/>
      <c r="J11" s="7"/>
    </row>
    <row r="12" spans="2:11" ht="37.5" customHeight="1" thickBot="1" x14ac:dyDescent="0.25">
      <c r="B12" s="110" t="str">
        <f>'Mon-Day 1-S1'!B12</f>
        <v>Recess Supervision</v>
      </c>
      <c r="C12" s="75"/>
      <c r="D12" s="75"/>
      <c r="E12" s="80">
        <f t="shared" si="0"/>
        <v>0</v>
      </c>
      <c r="F12" s="85"/>
      <c r="G12" s="85"/>
      <c r="H12" s="148"/>
      <c r="I12" s="7"/>
      <c r="J12" s="7"/>
    </row>
    <row r="13" spans="2:11" ht="25.5" customHeight="1" thickBot="1" x14ac:dyDescent="0.25">
      <c r="B13" s="110" t="str">
        <f>'Mon-Day 1-S1'!B13</f>
        <v>Transition/Break</v>
      </c>
      <c r="C13" s="75"/>
      <c r="D13" s="75"/>
      <c r="E13" s="80">
        <f t="shared" si="0"/>
        <v>0</v>
      </c>
      <c r="F13" s="85"/>
      <c r="G13" s="85"/>
      <c r="H13" s="148"/>
      <c r="I13" s="7"/>
      <c r="J13" s="7"/>
    </row>
    <row r="14" spans="2:11" ht="25.5" customHeight="1" thickBot="1" x14ac:dyDescent="0.25">
      <c r="B14" s="116" t="str">
        <f>'Mon-Day 1-S1'!B14</f>
        <v>Block 4</v>
      </c>
      <c r="C14" s="83"/>
      <c r="D14" s="83"/>
      <c r="E14" s="79">
        <f>IFERROR((D14-C14)*24*60,0)</f>
        <v>0</v>
      </c>
      <c r="F14" s="86">
        <f>E14</f>
        <v>0</v>
      </c>
      <c r="G14" s="145"/>
      <c r="H14" s="85"/>
      <c r="I14" s="7"/>
      <c r="J14" s="7"/>
    </row>
    <row r="15" spans="2:11" ht="25.5" customHeight="1" thickBot="1" x14ac:dyDescent="0.25">
      <c r="B15" s="110" t="str">
        <f>'Mon-Day 1-S1'!B15</f>
        <v>Transition/Break</v>
      </c>
      <c r="C15" s="75"/>
      <c r="D15" s="75"/>
      <c r="E15" s="80">
        <f>IFERROR((D15-C15)*24*60,0)</f>
        <v>0</v>
      </c>
      <c r="F15" s="85"/>
      <c r="G15" s="85"/>
      <c r="H15" s="148"/>
      <c r="I15" s="7"/>
      <c r="J15" s="7"/>
    </row>
    <row r="16" spans="2:11" ht="25.5" customHeight="1" thickBot="1" x14ac:dyDescent="0.25">
      <c r="B16" s="116" t="str">
        <f>'Mon-Day 1-S1'!B16</f>
        <v>Block 5</v>
      </c>
      <c r="C16" s="83"/>
      <c r="D16" s="83"/>
      <c r="E16" s="79">
        <f>IFERROR((D16-C16)*24*60,0)</f>
        <v>0</v>
      </c>
      <c r="F16" s="86">
        <f>E16</f>
        <v>0</v>
      </c>
      <c r="G16" s="145"/>
      <c r="H16" s="85"/>
      <c r="I16" s="7"/>
      <c r="J16" s="7"/>
    </row>
    <row r="17" spans="2:10" ht="25.5" customHeight="1" thickBot="1" x14ac:dyDescent="0.25">
      <c r="B17" s="110" t="str">
        <f>'Mon-Day 1-S1'!B17</f>
        <v>Transition/Break</v>
      </c>
      <c r="C17" s="75"/>
      <c r="D17" s="75"/>
      <c r="E17" s="80">
        <f t="shared" ref="E17:E36" si="1">IFERROR((D17-C17)*24*60,0)</f>
        <v>0</v>
      </c>
      <c r="F17" s="85"/>
      <c r="G17" s="85"/>
      <c r="H17" s="148"/>
      <c r="I17" s="7"/>
      <c r="J17" s="7"/>
    </row>
    <row r="18" spans="2:10" ht="25.5" customHeight="1" thickBot="1" x14ac:dyDescent="0.25">
      <c r="B18" s="110" t="str">
        <f>'Mon-Day 1-S1'!B18</f>
        <v>Lunch Supervision</v>
      </c>
      <c r="C18" s="75"/>
      <c r="D18" s="75"/>
      <c r="E18" s="80">
        <f t="shared" si="1"/>
        <v>0</v>
      </c>
      <c r="F18" s="85"/>
      <c r="G18" s="85"/>
      <c r="H18" s="148"/>
    </row>
    <row r="19" spans="2:10" ht="36" customHeight="1" thickBot="1" x14ac:dyDescent="0.25">
      <c r="B19" s="110" t="str">
        <f>'Mon-Day 1-S1'!B19</f>
        <v>Lunch Recess Supervision</v>
      </c>
      <c r="C19" s="75"/>
      <c r="D19" s="75"/>
      <c r="E19" s="80">
        <f t="shared" si="1"/>
        <v>0</v>
      </c>
      <c r="F19" s="85"/>
      <c r="G19" s="85"/>
      <c r="H19" s="148"/>
    </row>
    <row r="20" spans="2:10" ht="25.5" customHeight="1" thickBot="1" x14ac:dyDescent="0.25">
      <c r="B20" s="110" t="str">
        <f>'Mon-Day 1-S1'!B20</f>
        <v>Transition/Break</v>
      </c>
      <c r="C20" s="75"/>
      <c r="D20" s="75"/>
      <c r="E20" s="80">
        <f t="shared" si="1"/>
        <v>0</v>
      </c>
      <c r="F20" s="85"/>
      <c r="G20" s="85"/>
      <c r="H20" s="148"/>
    </row>
    <row r="21" spans="2:10" ht="25.5" customHeight="1" thickBot="1" x14ac:dyDescent="0.25">
      <c r="B21" s="116" t="str">
        <f>'Mon-Day 1-S1'!B21</f>
        <v>Block 6</v>
      </c>
      <c r="C21" s="83"/>
      <c r="D21" s="83"/>
      <c r="E21" s="79">
        <f t="shared" si="1"/>
        <v>0</v>
      </c>
      <c r="F21" s="86">
        <f>E21</f>
        <v>0</v>
      </c>
      <c r="G21" s="145"/>
      <c r="H21" s="85"/>
    </row>
    <row r="22" spans="2:10" ht="25.5" customHeight="1" thickBot="1" x14ac:dyDescent="0.25">
      <c r="B22" s="110" t="str">
        <f>'Mon-Day 1-S1'!B22</f>
        <v>Transition/Break</v>
      </c>
      <c r="C22" s="75"/>
      <c r="D22" s="75"/>
      <c r="E22" s="80">
        <f t="shared" si="1"/>
        <v>0</v>
      </c>
      <c r="F22" s="85"/>
      <c r="G22" s="85"/>
      <c r="H22" s="148"/>
    </row>
    <row r="23" spans="2:10" ht="29.25" customHeight="1" thickBot="1" x14ac:dyDescent="0.25">
      <c r="B23" s="110" t="str">
        <f>'Mon-Day 1-S1'!B23</f>
        <v>Lunch Supervision</v>
      </c>
      <c r="C23" s="75"/>
      <c r="D23" s="75"/>
      <c r="E23" s="80">
        <f t="shared" si="1"/>
        <v>0</v>
      </c>
      <c r="F23" s="85"/>
      <c r="G23" s="85"/>
      <c r="H23" s="148"/>
    </row>
    <row r="24" spans="2:10" ht="36" customHeight="1" thickBot="1" x14ac:dyDescent="0.25">
      <c r="B24" s="110" t="str">
        <f>'Mon-Day 1-S1'!B24</f>
        <v>Lunch Recess Supervision</v>
      </c>
      <c r="C24" s="75"/>
      <c r="D24" s="75"/>
      <c r="E24" s="80">
        <f t="shared" si="1"/>
        <v>0</v>
      </c>
      <c r="F24" s="85"/>
      <c r="G24" s="85"/>
      <c r="H24" s="148"/>
    </row>
    <row r="25" spans="2:10" ht="25.5" customHeight="1" thickBot="1" x14ac:dyDescent="0.25">
      <c r="B25" s="110" t="str">
        <f>'Mon-Day 1-S1'!B25</f>
        <v>Transition/Break</v>
      </c>
      <c r="C25" s="75"/>
      <c r="D25" s="75"/>
      <c r="E25" s="80">
        <f t="shared" si="1"/>
        <v>0</v>
      </c>
      <c r="F25" s="85"/>
      <c r="G25" s="85"/>
      <c r="H25" s="148"/>
    </row>
    <row r="26" spans="2:10" ht="25.5" customHeight="1" thickBot="1" x14ac:dyDescent="0.25">
      <c r="B26" s="116" t="str">
        <f>'Mon-Day 1-S1'!B26</f>
        <v>Block 7</v>
      </c>
      <c r="C26" s="83"/>
      <c r="D26" s="83"/>
      <c r="E26" s="79">
        <f t="shared" si="1"/>
        <v>0</v>
      </c>
      <c r="F26" s="86">
        <f>E26</f>
        <v>0</v>
      </c>
      <c r="G26" s="145"/>
      <c r="H26" s="85"/>
    </row>
    <row r="27" spans="2:10" ht="25.5" customHeight="1" thickBot="1" x14ac:dyDescent="0.25">
      <c r="B27" s="110" t="str">
        <f>'Mon-Day 1-S1'!B27</f>
        <v>Transition/Break</v>
      </c>
      <c r="C27" s="75"/>
      <c r="D27" s="75"/>
      <c r="E27" s="80">
        <f t="shared" si="1"/>
        <v>0</v>
      </c>
      <c r="F27" s="85"/>
      <c r="G27" s="85"/>
      <c r="H27" s="148"/>
    </row>
    <row r="28" spans="2:10" ht="36" customHeight="1" thickBot="1" x14ac:dyDescent="0.25">
      <c r="B28" s="110" t="str">
        <f>'Mon-Day 1-S1'!B28</f>
        <v>PM Recess Supervision</v>
      </c>
      <c r="C28" s="75"/>
      <c r="D28" s="75"/>
      <c r="E28" s="80">
        <f t="shared" si="1"/>
        <v>0</v>
      </c>
      <c r="F28" s="85"/>
      <c r="G28" s="85"/>
      <c r="H28" s="148"/>
    </row>
    <row r="29" spans="2:10" ht="25.5" customHeight="1" thickBot="1" x14ac:dyDescent="0.25">
      <c r="B29" s="110" t="str">
        <f>'Mon-Day 1-S1'!B29</f>
        <v>Transition/Break</v>
      </c>
      <c r="C29" s="75"/>
      <c r="D29" s="75"/>
      <c r="E29" s="80">
        <f t="shared" si="1"/>
        <v>0</v>
      </c>
      <c r="F29" s="85"/>
      <c r="G29" s="85"/>
      <c r="H29" s="148"/>
    </row>
    <row r="30" spans="2:10" ht="28.5" customHeight="1" thickBot="1" x14ac:dyDescent="0.25">
      <c r="B30" s="116" t="str">
        <f>'Mon-Day 1-S1'!B30</f>
        <v>Block 8</v>
      </c>
      <c r="C30" s="83"/>
      <c r="D30" s="83"/>
      <c r="E30" s="79">
        <f t="shared" si="1"/>
        <v>0</v>
      </c>
      <c r="F30" s="86">
        <f>E30</f>
        <v>0</v>
      </c>
      <c r="G30" s="145"/>
      <c r="H30" s="85"/>
    </row>
    <row r="31" spans="2:10" ht="25.5" customHeight="1" thickBot="1" x14ac:dyDescent="0.25">
      <c r="B31" s="110" t="str">
        <f>'Mon-Day 1-S1'!B31</f>
        <v>Transition/Break</v>
      </c>
      <c r="C31" s="75"/>
      <c r="D31" s="75"/>
      <c r="E31" s="80">
        <f t="shared" si="1"/>
        <v>0</v>
      </c>
      <c r="F31" s="85"/>
      <c r="G31" s="85"/>
      <c r="H31" s="148"/>
    </row>
    <row r="32" spans="2:10" ht="25.5" customHeight="1" thickBot="1" x14ac:dyDescent="0.25">
      <c r="B32" s="116" t="str">
        <f>'Mon-Day 1-S1'!B32</f>
        <v>Block 9</v>
      </c>
      <c r="C32" s="83"/>
      <c r="D32" s="83"/>
      <c r="E32" s="79">
        <f t="shared" si="1"/>
        <v>0</v>
      </c>
      <c r="F32" s="86">
        <f>E32</f>
        <v>0</v>
      </c>
      <c r="G32" s="145"/>
      <c r="H32" s="85"/>
    </row>
    <row r="33" spans="2:10" ht="25.5" customHeight="1" thickBot="1" x14ac:dyDescent="0.25">
      <c r="B33" s="110" t="str">
        <f>'Mon-Day 1-S1'!B33</f>
        <v>Transition/Break</v>
      </c>
      <c r="C33" s="75"/>
      <c r="D33" s="75"/>
      <c r="E33" s="80">
        <f t="shared" si="1"/>
        <v>0</v>
      </c>
      <c r="F33" s="85"/>
      <c r="G33" s="85"/>
      <c r="H33" s="148"/>
    </row>
    <row r="34" spans="2:10" ht="25.5" customHeight="1" thickBot="1" x14ac:dyDescent="0.25">
      <c r="B34" s="116" t="str">
        <f>'Mon-Day 1-S1'!B34</f>
        <v>Block 10</v>
      </c>
      <c r="C34" s="83"/>
      <c r="D34" s="83"/>
      <c r="E34" s="79">
        <f t="shared" si="1"/>
        <v>0</v>
      </c>
      <c r="F34" s="86">
        <f>E34</f>
        <v>0</v>
      </c>
      <c r="G34" s="145"/>
      <c r="H34" s="85"/>
    </row>
    <row r="35" spans="2:10" ht="25.5" customHeight="1" thickBot="1" x14ac:dyDescent="0.25">
      <c r="B35" s="110" t="str">
        <f>'Mon-Day 1-S1'!B35</f>
        <v>Transition/Break</v>
      </c>
      <c r="C35" s="75"/>
      <c r="D35" s="75"/>
      <c r="E35" s="80">
        <f t="shared" si="1"/>
        <v>0</v>
      </c>
      <c r="F35" s="85"/>
      <c r="G35" s="85"/>
      <c r="H35" s="148"/>
      <c r="I35" s="7"/>
      <c r="J35" s="7"/>
    </row>
    <row r="36" spans="2:10" ht="36" customHeight="1" thickBot="1" x14ac:dyDescent="0.25">
      <c r="B36" s="113" t="str">
        <f>'Mon-Day 1-S1'!B36</f>
        <v>After School Supervision</v>
      </c>
      <c r="C36" s="77"/>
      <c r="D36" s="77"/>
      <c r="E36" s="81">
        <f t="shared" si="1"/>
        <v>0</v>
      </c>
      <c r="F36" s="146"/>
      <c r="G36" s="146"/>
      <c r="H36" s="150"/>
      <c r="I36" s="7"/>
      <c r="J36" s="7"/>
    </row>
    <row r="37" spans="2:10" ht="29.25" customHeight="1" thickTop="1" thickBot="1" x14ac:dyDescent="0.25">
      <c r="B37" s="45"/>
      <c r="C37" s="46"/>
      <c r="D37" s="47"/>
      <c r="E37" s="78"/>
      <c r="F37" s="73">
        <f>F6+F8+F10+F14+F16+F21+F26+F30+F32+F34</f>
        <v>0</v>
      </c>
      <c r="G37" s="147">
        <f>G6+G8+G10+G14+G16+G21+G26+G30+G32+G34</f>
        <v>0</v>
      </c>
      <c r="H37" s="84">
        <f>H4+H5+H7+H9+H11+H12+H13+H15+H17+H18+H19+H20+H22+H23+H24+H25+H27+H28+H29+H31+H33+H35+H36</f>
        <v>0</v>
      </c>
      <c r="I37" s="7"/>
      <c r="J37" s="7"/>
    </row>
    <row r="38" spans="2:10" ht="51.75" customHeight="1" thickBot="1" x14ac:dyDescent="0.25">
      <c r="B38" s="115" t="s">
        <v>48</v>
      </c>
      <c r="C38" s="73">
        <f>(F6+F8+F10+F14+F16+F21+F26+F30+F32+F34)</f>
        <v>0</v>
      </c>
      <c r="D38" s="34" t="s">
        <v>49</v>
      </c>
      <c r="E38" s="84">
        <f>G37+H37</f>
        <v>0</v>
      </c>
      <c r="F38" s="85"/>
      <c r="G38" s="85"/>
      <c r="H38" s="85"/>
    </row>
  </sheetData>
  <sheetProtection algorithmName="SHA-512" hashValue="KfUasWMBOPPBo5p/C/GGeamTfu4fTy7oyPoYd7hZrjhYpvUU/oUP20VASOeuvoenWGVcvBB/ZPD/phbl/CGS5w==" saltValue="tOyC3y+BABXPMx97LQwjfg==" spinCount="100000" sheet="1" objects="1" scenarios="1" formatColumns="0"/>
  <mergeCells count="2">
    <mergeCell ref="G1:H1"/>
    <mergeCell ref="G2:H2"/>
  </mergeCells>
  <dataValidations count="4">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EA000F5D-D37B-496B-BAE4-CCF679AD9C5A}">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77D2AA27-2662-4B96-8826-7527CA91D577}"/>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16001AB4-151F-405F-BD4D-3AF8EF34685D}">
      <formula1>0</formula1>
      <formula2>120</formula2>
    </dataValidation>
    <dataValidation allowBlank="1" showInputMessage="1" showErrorMessage="1" prompt="adsfa" sqref="I1" xr:uid="{F1CD03C4-F825-42D1-A0DC-27E906140CD6}"/>
  </dataValidations>
  <hyperlinks>
    <hyperlink ref="G1" location="'Hours Summary'!A1" display="Return to Main" xr:uid="{0104E4CF-7768-4415-9DA6-C09F12955116}"/>
  </hyperlinks>
  <printOptions horizontalCentered="1"/>
  <pageMargins left="0.25" right="0.25" top="0.75" bottom="0.75" header="0.3" footer="0.3"/>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7BF27-C46B-4EDA-8A33-33FBBFE3AFBD}">
  <sheetPr>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90625" defaultRowHeight="25.5" customHeight="1" thickBottom="1" x14ac:dyDescent="0.25"/>
  <cols>
    <col min="1" max="1" width="2.08984375" customWidth="1"/>
    <col min="2" max="2" width="22.453125" customWidth="1"/>
    <col min="3" max="3" width="13.90625" customWidth="1"/>
    <col min="4" max="4" width="17.90625" customWidth="1"/>
    <col min="5" max="5" width="17.453125" customWidth="1"/>
    <col min="6" max="6" width="15.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132" t="s">
        <v>214</v>
      </c>
      <c r="C1" s="1"/>
      <c r="E1" s="48" t="s">
        <v>50</v>
      </c>
      <c r="F1" s="49">
        <f>C2+F2</f>
        <v>0</v>
      </c>
      <c r="G1" s="613"/>
      <c r="H1" s="613"/>
      <c r="I1" s="117"/>
    </row>
    <row r="2" spans="2:11" ht="70.5" customHeight="1" thickBot="1" x14ac:dyDescent="0.35">
      <c r="B2" s="35" t="s">
        <v>39</v>
      </c>
      <c r="C2" s="38">
        <f>C38</f>
        <v>0</v>
      </c>
      <c r="D2" s="36" t="s">
        <v>18</v>
      </c>
      <c r="E2" s="37" t="s">
        <v>40</v>
      </c>
      <c r="F2" s="39">
        <f>E38</f>
        <v>0</v>
      </c>
      <c r="G2" s="614" t="s">
        <v>18</v>
      </c>
      <c r="H2" s="615"/>
      <c r="I2" s="8"/>
      <c r="J2" s="3"/>
    </row>
    <row r="3" spans="2:11" ht="32.25" customHeight="1" thickBot="1" x14ac:dyDescent="0.35">
      <c r="B3" s="44" t="s">
        <v>3</v>
      </c>
      <c r="C3" s="51" t="s">
        <v>1</v>
      </c>
      <c r="D3" s="51" t="s">
        <v>2</v>
      </c>
      <c r="E3" s="51" t="s">
        <v>16</v>
      </c>
      <c r="F3" s="92" t="s">
        <v>20</v>
      </c>
      <c r="G3" s="52" t="s">
        <v>109</v>
      </c>
      <c r="H3" s="149" t="s">
        <v>47</v>
      </c>
      <c r="I3" s="2"/>
      <c r="J3" s="3"/>
    </row>
    <row r="4" spans="2:11" ht="25.5" customHeight="1" thickBot="1" x14ac:dyDescent="0.25">
      <c r="B4" s="110" t="str">
        <f>'Mon-Day 1-S1'!B4</f>
        <v>AM Supervision</v>
      </c>
      <c r="C4" s="75"/>
      <c r="D4" s="75"/>
      <c r="E4" s="80">
        <f t="shared" ref="E4:E13" si="0">IFERROR((D4-C4)*24*60,0)</f>
        <v>0</v>
      </c>
      <c r="F4" s="85"/>
      <c r="G4" s="85"/>
      <c r="H4" s="148"/>
      <c r="I4" s="4"/>
      <c r="J4" s="5"/>
      <c r="K4" t="s">
        <v>0</v>
      </c>
    </row>
    <row r="5" spans="2:11" ht="25.5" customHeight="1" thickBot="1" x14ac:dyDescent="0.25">
      <c r="B5" s="110" t="str">
        <f>'Mon-Day 1-S1'!B5</f>
        <v>Warning Bell</v>
      </c>
      <c r="C5" s="75"/>
      <c r="D5" s="75"/>
      <c r="E5" s="80">
        <f t="shared" si="0"/>
        <v>0</v>
      </c>
      <c r="F5" s="85"/>
      <c r="G5" s="85"/>
      <c r="H5" s="148"/>
      <c r="I5" s="6"/>
      <c r="J5" s="6"/>
      <c r="K5" t="s">
        <v>0</v>
      </c>
    </row>
    <row r="6" spans="2:11" ht="25.5" customHeight="1" thickBot="1" x14ac:dyDescent="0.25">
      <c r="B6" s="116" t="str">
        <f>'Mon-Day 1-S1'!B6</f>
        <v>Block 1</v>
      </c>
      <c r="C6" s="83"/>
      <c r="D6" s="83"/>
      <c r="E6" s="79">
        <f t="shared" si="0"/>
        <v>0</v>
      </c>
      <c r="F6" s="86">
        <f>E6</f>
        <v>0</v>
      </c>
      <c r="G6" s="145"/>
      <c r="H6" s="85"/>
      <c r="I6" s="7"/>
      <c r="J6" s="7"/>
    </row>
    <row r="7" spans="2:11" ht="25.5" customHeight="1" thickBot="1" x14ac:dyDescent="0.25">
      <c r="B7" s="110" t="str">
        <f>'Mon-Day 1-S1'!B7</f>
        <v>Transition/Break</v>
      </c>
      <c r="C7" s="75"/>
      <c r="D7" s="75"/>
      <c r="E7" s="80">
        <f t="shared" si="0"/>
        <v>0</v>
      </c>
      <c r="F7" s="85"/>
      <c r="G7" s="85"/>
      <c r="H7" s="148"/>
      <c r="I7" s="7"/>
      <c r="J7" s="7"/>
    </row>
    <row r="8" spans="2:11" ht="25.5" customHeight="1" thickBot="1" x14ac:dyDescent="0.25">
      <c r="B8" s="116" t="str">
        <f>'Mon-Day 1-S1'!B8</f>
        <v>Block 2</v>
      </c>
      <c r="C8" s="83"/>
      <c r="D8" s="83"/>
      <c r="E8" s="79">
        <f t="shared" si="0"/>
        <v>0</v>
      </c>
      <c r="F8" s="86">
        <f>E8</f>
        <v>0</v>
      </c>
      <c r="G8" s="145"/>
      <c r="H8" s="85"/>
      <c r="I8" s="7"/>
      <c r="J8" s="7"/>
    </row>
    <row r="9" spans="2:11" ht="25.5" customHeight="1" thickBot="1" x14ac:dyDescent="0.25">
      <c r="B9" s="110" t="str">
        <f>'Mon-Day 1-S1'!B9</f>
        <v>Transition/Break</v>
      </c>
      <c r="C9" s="75"/>
      <c r="D9" s="75"/>
      <c r="E9" s="80">
        <f t="shared" si="0"/>
        <v>0</v>
      </c>
      <c r="F9" s="85"/>
      <c r="G9" s="85"/>
      <c r="H9" s="148"/>
      <c r="I9" s="7"/>
      <c r="J9" s="7"/>
    </row>
    <row r="10" spans="2:11" ht="25.5" customHeight="1" thickBot="1" x14ac:dyDescent="0.25">
      <c r="B10" s="116" t="str">
        <f>'Mon-Day 1-S1'!B10</f>
        <v>Block 3</v>
      </c>
      <c r="C10" s="83"/>
      <c r="D10" s="83"/>
      <c r="E10" s="79">
        <f t="shared" si="0"/>
        <v>0</v>
      </c>
      <c r="F10" s="86">
        <f>E10</f>
        <v>0</v>
      </c>
      <c r="G10" s="145"/>
      <c r="H10" s="85"/>
      <c r="I10" s="7"/>
      <c r="J10" s="7"/>
    </row>
    <row r="11" spans="2:11" ht="25.5" customHeight="1" thickBot="1" x14ac:dyDescent="0.25">
      <c r="B11" s="110" t="str">
        <f>'Mon-Day 1-S1'!B11</f>
        <v>Transition/Break</v>
      </c>
      <c r="C11" s="75"/>
      <c r="D11" s="75"/>
      <c r="E11" s="80">
        <f t="shared" si="0"/>
        <v>0</v>
      </c>
      <c r="F11" s="85"/>
      <c r="G11" s="85"/>
      <c r="H11" s="148"/>
      <c r="I11" s="7"/>
      <c r="J11" s="7"/>
    </row>
    <row r="12" spans="2:11" ht="37.5" customHeight="1" thickBot="1" x14ac:dyDescent="0.25">
      <c r="B12" s="110" t="str">
        <f>'Mon-Day 1-S1'!B12</f>
        <v>Recess Supervision</v>
      </c>
      <c r="C12" s="75"/>
      <c r="D12" s="75"/>
      <c r="E12" s="80">
        <f t="shared" si="0"/>
        <v>0</v>
      </c>
      <c r="F12" s="85"/>
      <c r="G12" s="85"/>
      <c r="H12" s="148"/>
      <c r="I12" s="7"/>
      <c r="J12" s="7"/>
    </row>
    <row r="13" spans="2:11" ht="25.5" customHeight="1" thickBot="1" x14ac:dyDescent="0.25">
      <c r="B13" s="110" t="str">
        <f>'Mon-Day 1-S1'!B13</f>
        <v>Transition/Break</v>
      </c>
      <c r="C13" s="75"/>
      <c r="D13" s="75"/>
      <c r="E13" s="80">
        <f t="shared" si="0"/>
        <v>0</v>
      </c>
      <c r="F13" s="85"/>
      <c r="G13" s="85"/>
      <c r="H13" s="148"/>
      <c r="I13" s="7"/>
      <c r="J13" s="7"/>
    </row>
    <row r="14" spans="2:11" ht="25.5" customHeight="1" thickBot="1" x14ac:dyDescent="0.25">
      <c r="B14" s="116" t="str">
        <f>'Mon-Day 1-S1'!B14</f>
        <v>Block 4</v>
      </c>
      <c r="C14" s="83"/>
      <c r="D14" s="83"/>
      <c r="E14" s="79">
        <f>IFERROR((D14-C14)*24*60,0)</f>
        <v>0</v>
      </c>
      <c r="F14" s="86">
        <f>E14</f>
        <v>0</v>
      </c>
      <c r="G14" s="145"/>
      <c r="H14" s="85"/>
      <c r="I14" s="7"/>
      <c r="J14" s="7"/>
    </row>
    <row r="15" spans="2:11" ht="25.5" customHeight="1" thickBot="1" x14ac:dyDescent="0.25">
      <c r="B15" s="110" t="str">
        <f>'Mon-Day 1-S1'!B15</f>
        <v>Transition/Break</v>
      </c>
      <c r="C15" s="75"/>
      <c r="D15" s="75"/>
      <c r="E15" s="80">
        <f>IFERROR((D15-C15)*24*60,0)</f>
        <v>0</v>
      </c>
      <c r="F15" s="85"/>
      <c r="G15" s="85"/>
      <c r="H15" s="148"/>
      <c r="I15" s="7"/>
      <c r="J15" s="7"/>
    </row>
    <row r="16" spans="2:11" ht="25.5" customHeight="1" thickBot="1" x14ac:dyDescent="0.25">
      <c r="B16" s="116" t="str">
        <f>'Mon-Day 1-S1'!B16</f>
        <v>Block 5</v>
      </c>
      <c r="C16" s="83"/>
      <c r="D16" s="83"/>
      <c r="E16" s="79">
        <f>IFERROR((D16-C16)*24*60,0)</f>
        <v>0</v>
      </c>
      <c r="F16" s="86">
        <f>E16</f>
        <v>0</v>
      </c>
      <c r="G16" s="145"/>
      <c r="H16" s="85"/>
      <c r="I16" s="7"/>
      <c r="J16" s="7"/>
    </row>
    <row r="17" spans="2:10" ht="25.5" customHeight="1" thickBot="1" x14ac:dyDescent="0.25">
      <c r="B17" s="110" t="str">
        <f>'Mon-Day 1-S1'!B17</f>
        <v>Transition/Break</v>
      </c>
      <c r="C17" s="75"/>
      <c r="D17" s="75"/>
      <c r="E17" s="80">
        <f t="shared" ref="E17:E36" si="1">IFERROR((D17-C17)*24*60,0)</f>
        <v>0</v>
      </c>
      <c r="F17" s="85"/>
      <c r="G17" s="85"/>
      <c r="H17" s="148"/>
      <c r="I17" s="7"/>
      <c r="J17" s="7"/>
    </row>
    <row r="18" spans="2:10" ht="25.5" customHeight="1" thickBot="1" x14ac:dyDescent="0.25">
      <c r="B18" s="110" t="str">
        <f>'Mon-Day 1-S1'!B18</f>
        <v>Lunch Supervision</v>
      </c>
      <c r="C18" s="75"/>
      <c r="D18" s="75"/>
      <c r="E18" s="80">
        <f t="shared" si="1"/>
        <v>0</v>
      </c>
      <c r="F18" s="85"/>
      <c r="G18" s="85"/>
      <c r="H18" s="148"/>
    </row>
    <row r="19" spans="2:10" ht="36" customHeight="1" thickBot="1" x14ac:dyDescent="0.25">
      <c r="B19" s="110" t="str">
        <f>'Mon-Day 1-S1'!B19</f>
        <v>Lunch Recess Supervision</v>
      </c>
      <c r="C19" s="75"/>
      <c r="D19" s="75"/>
      <c r="E19" s="80">
        <f t="shared" si="1"/>
        <v>0</v>
      </c>
      <c r="F19" s="85"/>
      <c r="G19" s="85"/>
      <c r="H19" s="148"/>
    </row>
    <row r="20" spans="2:10" ht="25.5" customHeight="1" thickBot="1" x14ac:dyDescent="0.25">
      <c r="B20" s="110" t="str">
        <f>'Mon-Day 1-S1'!B20</f>
        <v>Transition/Break</v>
      </c>
      <c r="C20" s="75"/>
      <c r="D20" s="75"/>
      <c r="E20" s="80">
        <f t="shared" si="1"/>
        <v>0</v>
      </c>
      <c r="F20" s="85"/>
      <c r="G20" s="85"/>
      <c r="H20" s="148"/>
    </row>
    <row r="21" spans="2:10" ht="25.5" customHeight="1" thickBot="1" x14ac:dyDescent="0.25">
      <c r="B21" s="116" t="str">
        <f>'Mon-Day 1-S1'!B21</f>
        <v>Block 6</v>
      </c>
      <c r="C21" s="83"/>
      <c r="D21" s="83"/>
      <c r="E21" s="79">
        <f t="shared" si="1"/>
        <v>0</v>
      </c>
      <c r="F21" s="86">
        <f>E21</f>
        <v>0</v>
      </c>
      <c r="G21" s="145"/>
      <c r="H21" s="85"/>
    </row>
    <row r="22" spans="2:10" ht="25.5" customHeight="1" thickBot="1" x14ac:dyDescent="0.25">
      <c r="B22" s="110" t="str">
        <f>'Mon-Day 1-S1'!B22</f>
        <v>Transition/Break</v>
      </c>
      <c r="C22" s="75"/>
      <c r="D22" s="75"/>
      <c r="E22" s="80">
        <f t="shared" si="1"/>
        <v>0</v>
      </c>
      <c r="F22" s="85"/>
      <c r="G22" s="85"/>
      <c r="H22" s="148"/>
    </row>
    <row r="23" spans="2:10" ht="29.25" customHeight="1" thickBot="1" x14ac:dyDescent="0.25">
      <c r="B23" s="110" t="str">
        <f>'Mon-Day 1-S1'!B23</f>
        <v>Lunch Supervision</v>
      </c>
      <c r="C23" s="75"/>
      <c r="D23" s="75"/>
      <c r="E23" s="80">
        <f t="shared" si="1"/>
        <v>0</v>
      </c>
      <c r="F23" s="85"/>
      <c r="G23" s="85"/>
      <c r="H23" s="148"/>
    </row>
    <row r="24" spans="2:10" ht="36" customHeight="1" thickBot="1" x14ac:dyDescent="0.25">
      <c r="B24" s="110" t="str">
        <f>'Mon-Day 1-S1'!B24</f>
        <v>Lunch Recess Supervision</v>
      </c>
      <c r="C24" s="75"/>
      <c r="D24" s="75"/>
      <c r="E24" s="80">
        <f t="shared" si="1"/>
        <v>0</v>
      </c>
      <c r="F24" s="85"/>
      <c r="G24" s="85"/>
      <c r="H24" s="148"/>
    </row>
    <row r="25" spans="2:10" ht="25.5" customHeight="1" thickBot="1" x14ac:dyDescent="0.25">
      <c r="B25" s="110" t="str">
        <f>'Mon-Day 1-S1'!B25</f>
        <v>Transition/Break</v>
      </c>
      <c r="C25" s="75"/>
      <c r="D25" s="75"/>
      <c r="E25" s="80">
        <f t="shared" si="1"/>
        <v>0</v>
      </c>
      <c r="F25" s="85"/>
      <c r="G25" s="85"/>
      <c r="H25" s="148"/>
    </row>
    <row r="26" spans="2:10" ht="25.5" customHeight="1" thickBot="1" x14ac:dyDescent="0.25">
      <c r="B26" s="116" t="str">
        <f>'Mon-Day 1-S1'!B26</f>
        <v>Block 7</v>
      </c>
      <c r="C26" s="83"/>
      <c r="D26" s="83"/>
      <c r="E26" s="79">
        <f t="shared" si="1"/>
        <v>0</v>
      </c>
      <c r="F26" s="86">
        <f>E26</f>
        <v>0</v>
      </c>
      <c r="G26" s="145"/>
      <c r="H26" s="85"/>
    </row>
    <row r="27" spans="2:10" ht="25.5" customHeight="1" thickBot="1" x14ac:dyDescent="0.25">
      <c r="B27" s="110" t="str">
        <f>'Mon-Day 1-S1'!B27</f>
        <v>Transition/Break</v>
      </c>
      <c r="C27" s="75"/>
      <c r="D27" s="75"/>
      <c r="E27" s="80">
        <f t="shared" si="1"/>
        <v>0</v>
      </c>
      <c r="F27" s="85"/>
      <c r="G27" s="85"/>
      <c r="H27" s="148"/>
    </row>
    <row r="28" spans="2:10" ht="36" customHeight="1" thickBot="1" x14ac:dyDescent="0.25">
      <c r="B28" s="110" t="str">
        <f>'Mon-Day 1-S1'!B28</f>
        <v>PM Recess Supervision</v>
      </c>
      <c r="C28" s="75"/>
      <c r="D28" s="75"/>
      <c r="E28" s="80">
        <f t="shared" si="1"/>
        <v>0</v>
      </c>
      <c r="F28" s="85"/>
      <c r="G28" s="85"/>
      <c r="H28" s="148"/>
    </row>
    <row r="29" spans="2:10" ht="25.5" customHeight="1" thickBot="1" x14ac:dyDescent="0.25">
      <c r="B29" s="110" t="str">
        <f>'Mon-Day 1-S1'!B29</f>
        <v>Transition/Break</v>
      </c>
      <c r="C29" s="75"/>
      <c r="D29" s="75"/>
      <c r="E29" s="80">
        <f t="shared" si="1"/>
        <v>0</v>
      </c>
      <c r="F29" s="85"/>
      <c r="G29" s="85"/>
      <c r="H29" s="148"/>
    </row>
    <row r="30" spans="2:10" ht="28.5" customHeight="1" thickBot="1" x14ac:dyDescent="0.25">
      <c r="B30" s="116" t="str">
        <f>'Mon-Day 1-S1'!B30</f>
        <v>Block 8</v>
      </c>
      <c r="C30" s="83"/>
      <c r="D30" s="83"/>
      <c r="E30" s="79">
        <f t="shared" si="1"/>
        <v>0</v>
      </c>
      <c r="F30" s="86">
        <f>E30</f>
        <v>0</v>
      </c>
      <c r="G30" s="145"/>
      <c r="H30" s="85"/>
    </row>
    <row r="31" spans="2:10" ht="25.5" customHeight="1" thickBot="1" x14ac:dyDescent="0.25">
      <c r="B31" s="110" t="str">
        <f>'Mon-Day 1-S1'!B31</f>
        <v>Transition/Break</v>
      </c>
      <c r="C31" s="75"/>
      <c r="D31" s="75"/>
      <c r="E31" s="80">
        <f t="shared" si="1"/>
        <v>0</v>
      </c>
      <c r="F31" s="85"/>
      <c r="G31" s="85"/>
      <c r="H31" s="148"/>
    </row>
    <row r="32" spans="2:10" ht="25.5" customHeight="1" thickBot="1" x14ac:dyDescent="0.25">
      <c r="B32" s="116" t="str">
        <f>'Mon-Day 1-S1'!B32</f>
        <v>Block 9</v>
      </c>
      <c r="C32" s="83"/>
      <c r="D32" s="83"/>
      <c r="E32" s="79">
        <f t="shared" si="1"/>
        <v>0</v>
      </c>
      <c r="F32" s="86">
        <f>E32</f>
        <v>0</v>
      </c>
      <c r="G32" s="145"/>
      <c r="H32" s="85"/>
    </row>
    <row r="33" spans="2:10" ht="25.5" customHeight="1" thickBot="1" x14ac:dyDescent="0.25">
      <c r="B33" s="110" t="str">
        <f>'Mon-Day 1-S1'!B33</f>
        <v>Transition/Break</v>
      </c>
      <c r="C33" s="75"/>
      <c r="D33" s="75"/>
      <c r="E33" s="80">
        <f t="shared" si="1"/>
        <v>0</v>
      </c>
      <c r="F33" s="85"/>
      <c r="G33" s="85"/>
      <c r="H33" s="148"/>
    </row>
    <row r="34" spans="2:10" ht="25.5" customHeight="1" thickBot="1" x14ac:dyDescent="0.25">
      <c r="B34" s="116" t="str">
        <f>'Mon-Day 1-S1'!B34</f>
        <v>Block 10</v>
      </c>
      <c r="C34" s="83"/>
      <c r="D34" s="83"/>
      <c r="E34" s="79">
        <f t="shared" si="1"/>
        <v>0</v>
      </c>
      <c r="F34" s="86">
        <f>E34</f>
        <v>0</v>
      </c>
      <c r="G34" s="145"/>
      <c r="H34" s="85"/>
    </row>
    <row r="35" spans="2:10" ht="25.5" customHeight="1" thickBot="1" x14ac:dyDescent="0.25">
      <c r="B35" s="110" t="str">
        <f>'Mon-Day 1-S1'!B35</f>
        <v>Transition/Break</v>
      </c>
      <c r="C35" s="75"/>
      <c r="D35" s="75"/>
      <c r="E35" s="80">
        <f t="shared" si="1"/>
        <v>0</v>
      </c>
      <c r="F35" s="85"/>
      <c r="G35" s="85"/>
      <c r="H35" s="148"/>
      <c r="I35" s="7"/>
      <c r="J35" s="7"/>
    </row>
    <row r="36" spans="2:10" ht="36" customHeight="1" thickBot="1" x14ac:dyDescent="0.25">
      <c r="B36" s="113" t="str">
        <f>'Mon-Day 1-S1'!B36</f>
        <v>After School Supervision</v>
      </c>
      <c r="C36" s="77"/>
      <c r="D36" s="77"/>
      <c r="E36" s="81">
        <f t="shared" si="1"/>
        <v>0</v>
      </c>
      <c r="F36" s="146"/>
      <c r="G36" s="146"/>
      <c r="H36" s="150"/>
      <c r="I36" s="7"/>
      <c r="J36" s="7"/>
    </row>
    <row r="37" spans="2:10" ht="29.25" customHeight="1" thickTop="1" thickBot="1" x14ac:dyDescent="0.25">
      <c r="B37" s="45"/>
      <c r="C37" s="46"/>
      <c r="D37" s="47"/>
      <c r="E37" s="78"/>
      <c r="F37" s="73">
        <f>F6+F8+F10+F14+F16+F21+F26+F30+F32+F34</f>
        <v>0</v>
      </c>
      <c r="G37" s="147">
        <f>G6+G8+G10+G14+G16+G21+G26+G30+G32+G34</f>
        <v>0</v>
      </c>
      <c r="H37" s="84">
        <f>H4+H5+H7+H9+H11+H12+H13+H15+H17+H18+H19+H20+H22+H23+H24+H25+H27+H28+H29+H31+H33+H35+H36</f>
        <v>0</v>
      </c>
      <c r="I37" s="7"/>
      <c r="J37" s="7"/>
    </row>
    <row r="38" spans="2:10" ht="51.75" customHeight="1" thickBot="1" x14ac:dyDescent="0.25">
      <c r="B38" s="115" t="s">
        <v>48</v>
      </c>
      <c r="C38" s="73">
        <f>(F6+F8+F10+F14+F16+F21+F26+F30+F32+F34)</f>
        <v>0</v>
      </c>
      <c r="D38" s="34" t="s">
        <v>49</v>
      </c>
      <c r="E38" s="84">
        <f>G37+H37</f>
        <v>0</v>
      </c>
      <c r="F38" s="85"/>
      <c r="G38" s="85"/>
      <c r="H38" s="85"/>
    </row>
  </sheetData>
  <sheetProtection algorithmName="SHA-512" hashValue="zfBN9tDNdOl+T0HtMIA/jv02OwHaDWZkVfeBYlgwAkDMZqOmq0Z7LNdXsys0oFZ7W7B5ujvUnypkR7BKmQyG3A==" saltValue="anVpYv3c7CbtDO4GY/RfwA==" spinCount="100000" sheet="1" objects="1" scenarios="1" formatColumns="0"/>
  <mergeCells count="2">
    <mergeCell ref="G1:H1"/>
    <mergeCell ref="G2:H2"/>
  </mergeCells>
  <dataValidations count="4">
    <dataValidation allowBlank="1" showInputMessage="1" showErrorMessage="1" prompt="adsfa" sqref="I1" xr:uid="{56B5721F-957F-4409-A31E-E92E7A3D27E4}"/>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E0511527-3A4E-49FA-B88A-F3090F385E69}">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DE2E92BD-9F0E-42AA-952B-6DDDD15C8887}"/>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3F8737FB-347F-4CE5-9B63-E0C032213C30}">
      <formula1>0</formula1>
      <formula2>120</formula2>
    </dataValidation>
  </dataValidations>
  <hyperlinks>
    <hyperlink ref="G1" location="'Hours Summary'!A1" display="Return to Main" xr:uid="{23445EA7-5C46-429D-B108-E2E319B7F95D}"/>
  </hyperlinks>
  <printOptions horizontalCentered="1"/>
  <pageMargins left="0.25" right="0.25" top="0.75" bottom="0.75" header="0.3" footer="0.3"/>
  <pageSetup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90625" defaultRowHeight="25.5" customHeight="1" thickBottom="1" x14ac:dyDescent="0.25"/>
  <cols>
    <col min="1" max="1" width="2.08984375" customWidth="1"/>
    <col min="2" max="2" width="22.453125" customWidth="1"/>
    <col min="3" max="3" width="13.90625" customWidth="1"/>
    <col min="4" max="4" width="17.90625" customWidth="1"/>
    <col min="5" max="5" width="17.453125" customWidth="1"/>
    <col min="6" max="6" width="15.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53" t="s">
        <v>82</v>
      </c>
      <c r="C1" s="1"/>
      <c r="E1" s="48" t="s">
        <v>50</v>
      </c>
      <c r="F1" s="49">
        <f>C2+F2</f>
        <v>0</v>
      </c>
      <c r="G1" s="613"/>
      <c r="H1" s="613"/>
      <c r="I1" s="117"/>
    </row>
    <row r="2" spans="2:11" ht="70.5" customHeight="1" thickBot="1" x14ac:dyDescent="0.35">
      <c r="B2" s="35" t="s">
        <v>39</v>
      </c>
      <c r="C2" s="38">
        <f>C38</f>
        <v>0</v>
      </c>
      <c r="D2" s="36" t="s">
        <v>18</v>
      </c>
      <c r="E2" s="37" t="s">
        <v>40</v>
      </c>
      <c r="F2" s="39">
        <f>E38</f>
        <v>0</v>
      </c>
      <c r="G2" s="614" t="s">
        <v>18</v>
      </c>
      <c r="H2" s="615"/>
      <c r="I2" s="8"/>
      <c r="J2" s="3"/>
    </row>
    <row r="3" spans="2:11" ht="32.25" customHeight="1" thickBot="1" x14ac:dyDescent="0.35">
      <c r="B3" s="44" t="s">
        <v>3</v>
      </c>
      <c r="C3" s="51" t="s">
        <v>1</v>
      </c>
      <c r="D3" s="51" t="s">
        <v>2</v>
      </c>
      <c r="E3" s="51" t="s">
        <v>16</v>
      </c>
      <c r="F3" s="92" t="s">
        <v>20</v>
      </c>
      <c r="G3" s="52" t="s">
        <v>109</v>
      </c>
      <c r="H3" s="149" t="s">
        <v>47</v>
      </c>
      <c r="I3" s="2"/>
      <c r="J3" s="3"/>
    </row>
    <row r="4" spans="2:11" ht="25.5" customHeight="1" thickBot="1" x14ac:dyDescent="0.25">
      <c r="B4" s="110" t="str">
        <f>'Mon-Day 1-S1'!B4</f>
        <v>AM Supervision</v>
      </c>
      <c r="C4" s="75"/>
      <c r="D4" s="75"/>
      <c r="E4" s="80">
        <f t="shared" ref="E4:E13" si="0">IFERROR((D4-C4)*24*60,0)</f>
        <v>0</v>
      </c>
      <c r="F4" s="85"/>
      <c r="G4" s="85"/>
      <c r="H4" s="148"/>
      <c r="I4" s="4"/>
      <c r="J4" s="5"/>
      <c r="K4" t="s">
        <v>0</v>
      </c>
    </row>
    <row r="5" spans="2:11" ht="25.5" customHeight="1" thickBot="1" x14ac:dyDescent="0.25">
      <c r="B5" s="110" t="str">
        <f>'Mon-Day 1-S1'!B5</f>
        <v>Warning Bell</v>
      </c>
      <c r="C5" s="75"/>
      <c r="D5" s="75"/>
      <c r="E5" s="80">
        <f t="shared" si="0"/>
        <v>0</v>
      </c>
      <c r="F5" s="85"/>
      <c r="G5" s="85"/>
      <c r="H5" s="148"/>
      <c r="I5" s="6"/>
      <c r="J5" s="6"/>
      <c r="K5" t="s">
        <v>0</v>
      </c>
    </row>
    <row r="6" spans="2:11" ht="25.5" customHeight="1" thickBot="1" x14ac:dyDescent="0.25">
      <c r="B6" s="116" t="str">
        <f>'Mon-Day 1-S1'!B6</f>
        <v>Block 1</v>
      </c>
      <c r="C6" s="83"/>
      <c r="D6" s="83"/>
      <c r="E6" s="79">
        <f t="shared" si="0"/>
        <v>0</v>
      </c>
      <c r="F6" s="86">
        <f>E6</f>
        <v>0</v>
      </c>
      <c r="G6" s="145"/>
      <c r="H6" s="85"/>
      <c r="I6" s="7"/>
      <c r="J6" s="7"/>
    </row>
    <row r="7" spans="2:11" ht="25.5" customHeight="1" thickBot="1" x14ac:dyDescent="0.25">
      <c r="B7" s="110" t="str">
        <f>'Mon-Day 1-S1'!B7</f>
        <v>Transition/Break</v>
      </c>
      <c r="C7" s="75"/>
      <c r="D7" s="75"/>
      <c r="E7" s="80">
        <f t="shared" si="0"/>
        <v>0</v>
      </c>
      <c r="F7" s="85"/>
      <c r="G7" s="85"/>
      <c r="H7" s="148"/>
      <c r="I7" s="7"/>
      <c r="J7" s="7"/>
    </row>
    <row r="8" spans="2:11" ht="25.5" customHeight="1" thickBot="1" x14ac:dyDescent="0.25">
      <c r="B8" s="116" t="str">
        <f>'Mon-Day 1-S1'!B8</f>
        <v>Block 2</v>
      </c>
      <c r="C8" s="83"/>
      <c r="D8" s="83"/>
      <c r="E8" s="79">
        <f t="shared" si="0"/>
        <v>0</v>
      </c>
      <c r="F8" s="86">
        <f>E8</f>
        <v>0</v>
      </c>
      <c r="G8" s="145"/>
      <c r="H8" s="85"/>
      <c r="I8" s="7"/>
      <c r="J8" s="7"/>
    </row>
    <row r="9" spans="2:11" ht="25.5" customHeight="1" thickBot="1" x14ac:dyDescent="0.25">
      <c r="B9" s="110" t="str">
        <f>'Mon-Day 1-S1'!B9</f>
        <v>Transition/Break</v>
      </c>
      <c r="C9" s="75"/>
      <c r="D9" s="75"/>
      <c r="E9" s="80">
        <f t="shared" si="0"/>
        <v>0</v>
      </c>
      <c r="F9" s="85"/>
      <c r="G9" s="85"/>
      <c r="H9" s="148"/>
      <c r="I9" s="7"/>
      <c r="J9" s="7"/>
    </row>
    <row r="10" spans="2:11" ht="25.5" customHeight="1" thickBot="1" x14ac:dyDescent="0.25">
      <c r="B10" s="116" t="str">
        <f>'Mon-Day 1-S1'!B10</f>
        <v>Block 3</v>
      </c>
      <c r="C10" s="83"/>
      <c r="D10" s="83"/>
      <c r="E10" s="79">
        <f t="shared" si="0"/>
        <v>0</v>
      </c>
      <c r="F10" s="86">
        <f>E10</f>
        <v>0</v>
      </c>
      <c r="G10" s="145"/>
      <c r="H10" s="85"/>
      <c r="I10" s="7"/>
      <c r="J10" s="7"/>
    </row>
    <row r="11" spans="2:11" ht="25.5" customHeight="1" thickBot="1" x14ac:dyDescent="0.25">
      <c r="B11" s="110" t="str">
        <f>'Mon-Day 1-S1'!B11</f>
        <v>Transition/Break</v>
      </c>
      <c r="C11" s="75"/>
      <c r="D11" s="75"/>
      <c r="E11" s="80">
        <f t="shared" si="0"/>
        <v>0</v>
      </c>
      <c r="F11" s="85"/>
      <c r="G11" s="85"/>
      <c r="H11" s="148"/>
      <c r="I11" s="7"/>
      <c r="J11" s="7"/>
    </row>
    <row r="12" spans="2:11" ht="37.5" customHeight="1" thickBot="1" x14ac:dyDescent="0.25">
      <c r="B12" s="110" t="str">
        <f>'Mon-Day 1-S1'!B12</f>
        <v>Recess Supervision</v>
      </c>
      <c r="C12" s="75"/>
      <c r="D12" s="75"/>
      <c r="E12" s="80">
        <f t="shared" si="0"/>
        <v>0</v>
      </c>
      <c r="F12" s="85"/>
      <c r="G12" s="85"/>
      <c r="H12" s="148"/>
      <c r="I12" s="7"/>
      <c r="J12" s="7"/>
    </row>
    <row r="13" spans="2:11" ht="25.5" customHeight="1" thickBot="1" x14ac:dyDescent="0.25">
      <c r="B13" s="110" t="str">
        <f>'Mon-Day 1-S1'!B13</f>
        <v>Transition/Break</v>
      </c>
      <c r="C13" s="75"/>
      <c r="D13" s="75"/>
      <c r="E13" s="80">
        <f t="shared" si="0"/>
        <v>0</v>
      </c>
      <c r="F13" s="85"/>
      <c r="G13" s="85"/>
      <c r="H13" s="148"/>
      <c r="I13" s="7"/>
      <c r="J13" s="7"/>
    </row>
    <row r="14" spans="2:11" ht="25.5" customHeight="1" thickBot="1" x14ac:dyDescent="0.25">
      <c r="B14" s="116" t="str">
        <f>'Mon-Day 1-S1'!B14</f>
        <v>Block 4</v>
      </c>
      <c r="C14" s="83"/>
      <c r="D14" s="83"/>
      <c r="E14" s="79">
        <f>IFERROR((D14-C14)*24*60,0)</f>
        <v>0</v>
      </c>
      <c r="F14" s="86">
        <f>E14</f>
        <v>0</v>
      </c>
      <c r="G14" s="145"/>
      <c r="H14" s="85"/>
      <c r="I14" s="7"/>
      <c r="J14" s="7"/>
    </row>
    <row r="15" spans="2:11" ht="25.5" customHeight="1" thickBot="1" x14ac:dyDescent="0.25">
      <c r="B15" s="110" t="str">
        <f>'Mon-Day 1-S1'!B15</f>
        <v>Transition/Break</v>
      </c>
      <c r="C15" s="75"/>
      <c r="D15" s="75"/>
      <c r="E15" s="80">
        <f>IFERROR((D15-C15)*24*60,0)</f>
        <v>0</v>
      </c>
      <c r="F15" s="85"/>
      <c r="G15" s="85"/>
      <c r="H15" s="148"/>
      <c r="I15" s="7"/>
      <c r="J15" s="7"/>
    </row>
    <row r="16" spans="2:11" ht="25.5" customHeight="1" thickBot="1" x14ac:dyDescent="0.25">
      <c r="B16" s="116" t="str">
        <f>'Mon-Day 1-S1'!B16</f>
        <v>Block 5</v>
      </c>
      <c r="C16" s="83"/>
      <c r="D16" s="83"/>
      <c r="E16" s="79">
        <f>IFERROR((D16-C16)*24*60,0)</f>
        <v>0</v>
      </c>
      <c r="F16" s="86">
        <f>E16</f>
        <v>0</v>
      </c>
      <c r="G16" s="145"/>
      <c r="H16" s="85"/>
      <c r="I16" s="7"/>
      <c r="J16" s="7"/>
    </row>
    <row r="17" spans="2:10" ht="25.5" customHeight="1" thickBot="1" x14ac:dyDescent="0.25">
      <c r="B17" s="110" t="str">
        <f>'Mon-Day 1-S1'!B17</f>
        <v>Transition/Break</v>
      </c>
      <c r="C17" s="75"/>
      <c r="D17" s="75"/>
      <c r="E17" s="80">
        <f t="shared" ref="E17:E36" si="1">IFERROR((D17-C17)*24*60,0)</f>
        <v>0</v>
      </c>
      <c r="F17" s="85"/>
      <c r="G17" s="85"/>
      <c r="H17" s="148"/>
      <c r="I17" s="7"/>
      <c r="J17" s="7"/>
    </row>
    <row r="18" spans="2:10" ht="25.5" customHeight="1" thickBot="1" x14ac:dyDescent="0.25">
      <c r="B18" s="110" t="str">
        <f>'Mon-Day 1-S1'!B18</f>
        <v>Lunch Supervision</v>
      </c>
      <c r="C18" s="75"/>
      <c r="D18" s="75"/>
      <c r="E18" s="80">
        <f t="shared" si="1"/>
        <v>0</v>
      </c>
      <c r="F18" s="85"/>
      <c r="G18" s="85"/>
      <c r="H18" s="148"/>
    </row>
    <row r="19" spans="2:10" ht="36" customHeight="1" thickBot="1" x14ac:dyDescent="0.25">
      <c r="B19" s="110" t="str">
        <f>'Mon-Day 1-S1'!B19</f>
        <v>Lunch Recess Supervision</v>
      </c>
      <c r="C19" s="75"/>
      <c r="D19" s="75"/>
      <c r="E19" s="80">
        <f t="shared" si="1"/>
        <v>0</v>
      </c>
      <c r="F19" s="85"/>
      <c r="G19" s="85"/>
      <c r="H19" s="148"/>
    </row>
    <row r="20" spans="2:10" ht="25.5" customHeight="1" thickBot="1" x14ac:dyDescent="0.25">
      <c r="B20" s="110" t="str">
        <f>'Mon-Day 1-S1'!B20</f>
        <v>Transition/Break</v>
      </c>
      <c r="C20" s="75"/>
      <c r="D20" s="75"/>
      <c r="E20" s="80">
        <f t="shared" si="1"/>
        <v>0</v>
      </c>
      <c r="F20" s="85"/>
      <c r="G20" s="85"/>
      <c r="H20" s="148"/>
    </row>
    <row r="21" spans="2:10" ht="25.5" customHeight="1" thickBot="1" x14ac:dyDescent="0.25">
      <c r="B21" s="116" t="str">
        <f>'Mon-Day 1-S1'!B21</f>
        <v>Block 6</v>
      </c>
      <c r="C21" s="83"/>
      <c r="D21" s="83"/>
      <c r="E21" s="79">
        <f t="shared" si="1"/>
        <v>0</v>
      </c>
      <c r="F21" s="86">
        <f>E21</f>
        <v>0</v>
      </c>
      <c r="G21" s="145"/>
      <c r="H21" s="85"/>
    </row>
    <row r="22" spans="2:10" ht="25.5" customHeight="1" thickBot="1" x14ac:dyDescent="0.25">
      <c r="B22" s="110" t="str">
        <f>'Mon-Day 1-S1'!B22</f>
        <v>Transition/Break</v>
      </c>
      <c r="C22" s="75"/>
      <c r="D22" s="75"/>
      <c r="E22" s="80">
        <f t="shared" si="1"/>
        <v>0</v>
      </c>
      <c r="F22" s="85"/>
      <c r="G22" s="85"/>
      <c r="H22" s="148"/>
    </row>
    <row r="23" spans="2:10" ht="29.25" customHeight="1" thickBot="1" x14ac:dyDescent="0.25">
      <c r="B23" s="110" t="str">
        <f>'Mon-Day 1-S1'!B23</f>
        <v>Lunch Supervision</v>
      </c>
      <c r="C23" s="75"/>
      <c r="D23" s="75"/>
      <c r="E23" s="80">
        <f t="shared" si="1"/>
        <v>0</v>
      </c>
      <c r="F23" s="85"/>
      <c r="G23" s="85"/>
      <c r="H23" s="148"/>
    </row>
    <row r="24" spans="2:10" ht="36" customHeight="1" thickBot="1" x14ac:dyDescent="0.25">
      <c r="B24" s="110" t="str">
        <f>'Mon-Day 1-S1'!B24</f>
        <v>Lunch Recess Supervision</v>
      </c>
      <c r="C24" s="75"/>
      <c r="D24" s="75"/>
      <c r="E24" s="80">
        <f t="shared" si="1"/>
        <v>0</v>
      </c>
      <c r="F24" s="85"/>
      <c r="G24" s="85"/>
      <c r="H24" s="148"/>
    </row>
    <row r="25" spans="2:10" ht="25.5" customHeight="1" thickBot="1" x14ac:dyDescent="0.25">
      <c r="B25" s="110" t="str">
        <f>'Mon-Day 1-S1'!B25</f>
        <v>Transition/Break</v>
      </c>
      <c r="C25" s="75"/>
      <c r="D25" s="75"/>
      <c r="E25" s="80">
        <f t="shared" si="1"/>
        <v>0</v>
      </c>
      <c r="F25" s="85"/>
      <c r="G25" s="85"/>
      <c r="H25" s="148"/>
    </row>
    <row r="26" spans="2:10" ht="25.5" customHeight="1" thickBot="1" x14ac:dyDescent="0.25">
      <c r="B26" s="116" t="str">
        <f>'Mon-Day 1-S1'!B26</f>
        <v>Block 7</v>
      </c>
      <c r="C26" s="83"/>
      <c r="D26" s="83"/>
      <c r="E26" s="79">
        <f t="shared" si="1"/>
        <v>0</v>
      </c>
      <c r="F26" s="86">
        <f>E26</f>
        <v>0</v>
      </c>
      <c r="G26" s="145"/>
      <c r="H26" s="85"/>
    </row>
    <row r="27" spans="2:10" ht="25.5" customHeight="1" thickBot="1" x14ac:dyDescent="0.25">
      <c r="B27" s="110" t="str">
        <f>'Mon-Day 1-S1'!B27</f>
        <v>Transition/Break</v>
      </c>
      <c r="C27" s="75"/>
      <c r="D27" s="75"/>
      <c r="E27" s="80">
        <f t="shared" si="1"/>
        <v>0</v>
      </c>
      <c r="F27" s="85"/>
      <c r="G27" s="85"/>
      <c r="H27" s="148"/>
    </row>
    <row r="28" spans="2:10" ht="36" customHeight="1" thickBot="1" x14ac:dyDescent="0.25">
      <c r="B28" s="110" t="str">
        <f>'Mon-Day 1-S1'!B28</f>
        <v>PM Recess Supervision</v>
      </c>
      <c r="C28" s="75"/>
      <c r="D28" s="75"/>
      <c r="E28" s="80">
        <f t="shared" si="1"/>
        <v>0</v>
      </c>
      <c r="F28" s="85"/>
      <c r="G28" s="85"/>
      <c r="H28" s="148"/>
    </row>
    <row r="29" spans="2:10" ht="25.5" customHeight="1" thickBot="1" x14ac:dyDescent="0.25">
      <c r="B29" s="110" t="str">
        <f>'Mon-Day 1-S1'!B29</f>
        <v>Transition/Break</v>
      </c>
      <c r="C29" s="75"/>
      <c r="D29" s="75"/>
      <c r="E29" s="80">
        <f t="shared" si="1"/>
        <v>0</v>
      </c>
      <c r="F29" s="85"/>
      <c r="G29" s="85"/>
      <c r="H29" s="148"/>
    </row>
    <row r="30" spans="2:10" ht="28.5" customHeight="1" thickBot="1" x14ac:dyDescent="0.25">
      <c r="B30" s="116" t="str">
        <f>'Mon-Day 1-S1'!B30</f>
        <v>Block 8</v>
      </c>
      <c r="C30" s="83"/>
      <c r="D30" s="83"/>
      <c r="E30" s="79">
        <f t="shared" si="1"/>
        <v>0</v>
      </c>
      <c r="F30" s="86">
        <f>E30</f>
        <v>0</v>
      </c>
      <c r="G30" s="145"/>
      <c r="H30" s="85"/>
    </row>
    <row r="31" spans="2:10" ht="25.5" customHeight="1" thickBot="1" x14ac:dyDescent="0.25">
      <c r="B31" s="110" t="str">
        <f>'Mon-Day 1-S1'!B31</f>
        <v>Transition/Break</v>
      </c>
      <c r="C31" s="75"/>
      <c r="D31" s="75"/>
      <c r="E31" s="80">
        <f t="shared" si="1"/>
        <v>0</v>
      </c>
      <c r="F31" s="85"/>
      <c r="G31" s="85"/>
      <c r="H31" s="148"/>
    </row>
    <row r="32" spans="2:10" ht="25.5" customHeight="1" thickBot="1" x14ac:dyDescent="0.25">
      <c r="B32" s="116" t="str">
        <f>'Mon-Day 1-S1'!B32</f>
        <v>Block 9</v>
      </c>
      <c r="C32" s="83"/>
      <c r="D32" s="83"/>
      <c r="E32" s="79">
        <f t="shared" si="1"/>
        <v>0</v>
      </c>
      <c r="F32" s="86">
        <f>E32</f>
        <v>0</v>
      </c>
      <c r="G32" s="145"/>
      <c r="H32" s="85"/>
    </row>
    <row r="33" spans="2:10" ht="25.5" customHeight="1" thickBot="1" x14ac:dyDescent="0.25">
      <c r="B33" s="110" t="str">
        <f>'Mon-Day 1-S1'!B33</f>
        <v>Transition/Break</v>
      </c>
      <c r="C33" s="75"/>
      <c r="D33" s="75"/>
      <c r="E33" s="80">
        <f t="shared" si="1"/>
        <v>0</v>
      </c>
      <c r="F33" s="85"/>
      <c r="G33" s="85"/>
      <c r="H33" s="148"/>
    </row>
    <row r="34" spans="2:10" ht="25.5" customHeight="1" thickBot="1" x14ac:dyDescent="0.25">
      <c r="B34" s="116" t="str">
        <f>'Mon-Day 1-S1'!B34</f>
        <v>Block 10</v>
      </c>
      <c r="C34" s="83"/>
      <c r="D34" s="83"/>
      <c r="E34" s="79">
        <f t="shared" si="1"/>
        <v>0</v>
      </c>
      <c r="F34" s="86">
        <f>E34</f>
        <v>0</v>
      </c>
      <c r="G34" s="145"/>
      <c r="H34" s="85"/>
    </row>
    <row r="35" spans="2:10" ht="25.5" customHeight="1" thickBot="1" x14ac:dyDescent="0.25">
      <c r="B35" s="110" t="str">
        <f>'Mon-Day 1-S1'!B35</f>
        <v>Transition/Break</v>
      </c>
      <c r="C35" s="75"/>
      <c r="D35" s="75"/>
      <c r="E35" s="80">
        <f t="shared" si="1"/>
        <v>0</v>
      </c>
      <c r="F35" s="85"/>
      <c r="G35" s="85"/>
      <c r="H35" s="148"/>
      <c r="I35" s="7"/>
      <c r="J35" s="7"/>
    </row>
    <row r="36" spans="2:10" ht="36" customHeight="1" thickBot="1" x14ac:dyDescent="0.25">
      <c r="B36" s="113" t="str">
        <f>'Mon-Day 1-S1'!B36</f>
        <v>After School Supervision</v>
      </c>
      <c r="C36" s="77"/>
      <c r="D36" s="77"/>
      <c r="E36" s="81">
        <f t="shared" si="1"/>
        <v>0</v>
      </c>
      <c r="F36" s="146"/>
      <c r="G36" s="146"/>
      <c r="H36" s="150"/>
      <c r="I36" s="7"/>
      <c r="J36" s="7"/>
    </row>
    <row r="37" spans="2:10" ht="29.25" customHeight="1" thickTop="1" thickBot="1" x14ac:dyDescent="0.25">
      <c r="B37" s="45"/>
      <c r="C37" s="46"/>
      <c r="D37" s="47"/>
      <c r="E37" s="78"/>
      <c r="F37" s="73">
        <f>F6+F8+F10+F14+F16+F21+F26+F30+F32+F34</f>
        <v>0</v>
      </c>
      <c r="G37" s="147">
        <f>G6+G8+G10+G14+G16+G21+G26+G30+G32+G34</f>
        <v>0</v>
      </c>
      <c r="H37" s="84">
        <f>H4+H5+H7+H9+H11+H12+H13+H15+H17+H18+H19+H20+H22+H23+H24+H25+H27+H28+H29+H31+H33+H35+H36</f>
        <v>0</v>
      </c>
      <c r="I37" s="7"/>
      <c r="J37" s="7"/>
    </row>
    <row r="38" spans="2:10" ht="51.75" customHeight="1" thickBot="1" x14ac:dyDescent="0.25">
      <c r="B38" s="115" t="s">
        <v>48</v>
      </c>
      <c r="C38" s="73">
        <f>(F6+F8+F10+F14+F16+F21+F26+F30+F32+F34)</f>
        <v>0</v>
      </c>
      <c r="D38" s="34" t="s">
        <v>49</v>
      </c>
      <c r="E38" s="84">
        <f>G37+H37</f>
        <v>0</v>
      </c>
      <c r="F38" s="85"/>
      <c r="G38" s="85"/>
      <c r="H38" s="85"/>
    </row>
  </sheetData>
  <sheetProtection algorithmName="SHA-512" hashValue="9ecDAkdfmakPFUc2YcLXWkLuY3fsuqyZJdR8Bvxkzn5o1AVvaIhUa0jNRkQcMqKSUEHv+kMOHZMoCdYgBclM1g==" saltValue="cPpD12N09ocAOModTK8hdQ==" spinCount="100000" sheet="1" objects="1" scenarios="1" formatColumns="0"/>
  <mergeCells count="2">
    <mergeCell ref="G1:H1"/>
    <mergeCell ref="G2:H2"/>
  </mergeCells>
  <dataValidations count="4">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00000000-0002-0000-0700-000000000000}">
      <formula1>0</formula1>
      <formula2>120</formula2>
    </dataValidation>
    <dataValidation allowBlank="1" showInputMessage="1" showErrorMessage="1" prompt="adsfa" sqref="I1" xr:uid="{00000000-0002-0000-0700-000001000000}"/>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00000000-0002-0000-07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00000000-0002-0000-0700-000003000000}">
      <formula1>0</formula1>
      <formula2>120</formula2>
    </dataValidation>
  </dataValidations>
  <hyperlinks>
    <hyperlink ref="G1" location="'Hours Summary'!A1" display="Return to Main" xr:uid="{00000000-0004-0000-0700-000000000000}"/>
  </hyperlinks>
  <printOptions horizontalCentered="1"/>
  <pageMargins left="0.25" right="0.25" top="0.75" bottom="0.75" header="0.3" footer="0.3"/>
  <pageSetup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90625" defaultRowHeight="25.5" customHeight="1" thickBottom="1" x14ac:dyDescent="0.25"/>
  <cols>
    <col min="1" max="1" width="2.08984375" customWidth="1"/>
    <col min="2" max="2" width="22.453125" customWidth="1"/>
    <col min="3" max="3" width="13.90625" customWidth="1"/>
    <col min="4" max="4" width="17.90625" customWidth="1"/>
    <col min="5" max="5" width="17.453125" customWidth="1"/>
    <col min="6" max="6" width="15.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53" t="s">
        <v>83</v>
      </c>
      <c r="C1" s="1"/>
      <c r="E1" s="48" t="s">
        <v>50</v>
      </c>
      <c r="F1" s="49">
        <f>C2+F2</f>
        <v>0</v>
      </c>
      <c r="G1" s="613"/>
      <c r="H1" s="613"/>
      <c r="I1" s="117"/>
    </row>
    <row r="2" spans="2:11" ht="70.5" customHeight="1" thickBot="1" x14ac:dyDescent="0.35">
      <c r="B2" s="35" t="s">
        <v>39</v>
      </c>
      <c r="C2" s="38">
        <f>C38</f>
        <v>0</v>
      </c>
      <c r="D2" s="36" t="s">
        <v>18</v>
      </c>
      <c r="E2" s="37" t="s">
        <v>40</v>
      </c>
      <c r="F2" s="39">
        <f>E38</f>
        <v>0</v>
      </c>
      <c r="G2" s="614" t="s">
        <v>18</v>
      </c>
      <c r="H2" s="615"/>
      <c r="I2" s="8"/>
      <c r="J2" s="3"/>
    </row>
    <row r="3" spans="2:11" ht="32.25" customHeight="1" thickBot="1" x14ac:dyDescent="0.35">
      <c r="B3" s="44" t="s">
        <v>3</v>
      </c>
      <c r="C3" s="51" t="s">
        <v>1</v>
      </c>
      <c r="D3" s="51" t="s">
        <v>2</v>
      </c>
      <c r="E3" s="51" t="s">
        <v>16</v>
      </c>
      <c r="F3" s="92" t="s">
        <v>20</v>
      </c>
      <c r="G3" s="52" t="s">
        <v>109</v>
      </c>
      <c r="H3" s="149" t="s">
        <v>47</v>
      </c>
      <c r="I3" s="2"/>
      <c r="J3" s="3"/>
    </row>
    <row r="4" spans="2:11" ht="25.5" customHeight="1" thickBot="1" x14ac:dyDescent="0.25">
      <c r="B4" s="110" t="str">
        <f>'Mon-Day 1-S1'!B4</f>
        <v>AM Supervision</v>
      </c>
      <c r="C4" s="75"/>
      <c r="D4" s="75"/>
      <c r="E4" s="80">
        <f t="shared" ref="E4:E13" si="0">IFERROR((D4-C4)*24*60,0)</f>
        <v>0</v>
      </c>
      <c r="F4" s="85"/>
      <c r="G4" s="85"/>
      <c r="H4" s="148"/>
      <c r="I4" s="4"/>
      <c r="J4" s="5"/>
      <c r="K4" t="s">
        <v>0</v>
      </c>
    </row>
    <row r="5" spans="2:11" ht="25.5" customHeight="1" thickBot="1" x14ac:dyDescent="0.25">
      <c r="B5" s="110" t="str">
        <f>'Mon-Day 1-S1'!B5</f>
        <v>Warning Bell</v>
      </c>
      <c r="C5" s="75"/>
      <c r="D5" s="75"/>
      <c r="E5" s="80">
        <f t="shared" si="0"/>
        <v>0</v>
      </c>
      <c r="F5" s="85"/>
      <c r="G5" s="85"/>
      <c r="H5" s="148"/>
      <c r="I5" s="6"/>
      <c r="J5" s="6"/>
      <c r="K5" t="s">
        <v>0</v>
      </c>
    </row>
    <row r="6" spans="2:11" ht="25.5" customHeight="1" thickBot="1" x14ac:dyDescent="0.25">
      <c r="B6" s="116" t="str">
        <f>'Mon-Day 1-S1'!B6</f>
        <v>Block 1</v>
      </c>
      <c r="C6" s="83"/>
      <c r="D6" s="83"/>
      <c r="E6" s="79">
        <f t="shared" si="0"/>
        <v>0</v>
      </c>
      <c r="F6" s="86">
        <f>E6</f>
        <v>0</v>
      </c>
      <c r="G6" s="145"/>
      <c r="H6" s="85"/>
      <c r="I6" s="7"/>
      <c r="J6" s="7"/>
    </row>
    <row r="7" spans="2:11" ht="25.5" customHeight="1" thickBot="1" x14ac:dyDescent="0.25">
      <c r="B7" s="110" t="str">
        <f>'Mon-Day 1-S1'!B7</f>
        <v>Transition/Break</v>
      </c>
      <c r="C7" s="75"/>
      <c r="D7" s="75"/>
      <c r="E7" s="80">
        <f t="shared" si="0"/>
        <v>0</v>
      </c>
      <c r="F7" s="85"/>
      <c r="G7" s="85"/>
      <c r="H7" s="148"/>
      <c r="I7" s="7"/>
      <c r="J7" s="7"/>
    </row>
    <row r="8" spans="2:11" ht="25.5" customHeight="1" thickBot="1" x14ac:dyDescent="0.25">
      <c r="B8" s="116" t="str">
        <f>'Mon-Day 1-S1'!B8</f>
        <v>Block 2</v>
      </c>
      <c r="C8" s="83"/>
      <c r="D8" s="83"/>
      <c r="E8" s="79">
        <f t="shared" si="0"/>
        <v>0</v>
      </c>
      <c r="F8" s="86">
        <f>E8</f>
        <v>0</v>
      </c>
      <c r="G8" s="145"/>
      <c r="H8" s="85"/>
      <c r="I8" s="7"/>
      <c r="J8" s="7"/>
    </row>
    <row r="9" spans="2:11" ht="25.5" customHeight="1" thickBot="1" x14ac:dyDescent="0.25">
      <c r="B9" s="110" t="str">
        <f>'Mon-Day 1-S1'!B9</f>
        <v>Transition/Break</v>
      </c>
      <c r="C9" s="75"/>
      <c r="D9" s="75"/>
      <c r="E9" s="80">
        <f t="shared" si="0"/>
        <v>0</v>
      </c>
      <c r="F9" s="85"/>
      <c r="G9" s="85"/>
      <c r="H9" s="148"/>
      <c r="I9" s="7"/>
      <c r="J9" s="7"/>
    </row>
    <row r="10" spans="2:11" ht="25.5" customHeight="1" thickBot="1" x14ac:dyDescent="0.25">
      <c r="B10" s="116" t="str">
        <f>'Mon-Day 1-S1'!B10</f>
        <v>Block 3</v>
      </c>
      <c r="C10" s="83"/>
      <c r="D10" s="83"/>
      <c r="E10" s="79">
        <f t="shared" si="0"/>
        <v>0</v>
      </c>
      <c r="F10" s="86">
        <f>E10</f>
        <v>0</v>
      </c>
      <c r="G10" s="145"/>
      <c r="H10" s="85"/>
      <c r="I10" s="7"/>
      <c r="J10" s="7"/>
    </row>
    <row r="11" spans="2:11" ht="25.5" customHeight="1" thickBot="1" x14ac:dyDescent="0.25">
      <c r="B11" s="110" t="str">
        <f>'Mon-Day 1-S1'!B11</f>
        <v>Transition/Break</v>
      </c>
      <c r="C11" s="75"/>
      <c r="D11" s="75"/>
      <c r="E11" s="80">
        <f t="shared" si="0"/>
        <v>0</v>
      </c>
      <c r="F11" s="85"/>
      <c r="G11" s="85"/>
      <c r="H11" s="148"/>
      <c r="I11" s="7"/>
      <c r="J11" s="7"/>
    </row>
    <row r="12" spans="2:11" ht="37.5" customHeight="1" thickBot="1" x14ac:dyDescent="0.25">
      <c r="B12" s="110" t="str">
        <f>'Mon-Day 1-S1'!B12</f>
        <v>Recess Supervision</v>
      </c>
      <c r="C12" s="75"/>
      <c r="D12" s="75"/>
      <c r="E12" s="80">
        <f t="shared" si="0"/>
        <v>0</v>
      </c>
      <c r="F12" s="85"/>
      <c r="G12" s="85"/>
      <c r="H12" s="148"/>
      <c r="I12" s="7"/>
      <c r="J12" s="7"/>
    </row>
    <row r="13" spans="2:11" ht="25.5" customHeight="1" thickBot="1" x14ac:dyDescent="0.25">
      <c r="B13" s="110" t="str">
        <f>'Mon-Day 1-S1'!B13</f>
        <v>Transition/Break</v>
      </c>
      <c r="C13" s="75"/>
      <c r="D13" s="75"/>
      <c r="E13" s="80">
        <f t="shared" si="0"/>
        <v>0</v>
      </c>
      <c r="F13" s="85"/>
      <c r="G13" s="85"/>
      <c r="H13" s="148"/>
      <c r="I13" s="7"/>
      <c r="J13" s="7"/>
    </row>
    <row r="14" spans="2:11" ht="25.5" customHeight="1" thickBot="1" x14ac:dyDescent="0.25">
      <c r="B14" s="116" t="str">
        <f>'Mon-Day 1-S1'!B14</f>
        <v>Block 4</v>
      </c>
      <c r="C14" s="83"/>
      <c r="D14" s="83"/>
      <c r="E14" s="79">
        <f>IFERROR((D14-C14)*24*60,0)</f>
        <v>0</v>
      </c>
      <c r="F14" s="86">
        <f>E14</f>
        <v>0</v>
      </c>
      <c r="G14" s="145"/>
      <c r="H14" s="85"/>
      <c r="I14" s="7"/>
      <c r="J14" s="7"/>
    </row>
    <row r="15" spans="2:11" ht="25.5" customHeight="1" thickBot="1" x14ac:dyDescent="0.25">
      <c r="B15" s="110" t="str">
        <f>'Mon-Day 1-S1'!B15</f>
        <v>Transition/Break</v>
      </c>
      <c r="C15" s="75"/>
      <c r="D15" s="75"/>
      <c r="E15" s="80">
        <f>IFERROR((D15-C15)*24*60,0)</f>
        <v>0</v>
      </c>
      <c r="F15" s="85"/>
      <c r="G15" s="85"/>
      <c r="H15" s="148"/>
      <c r="I15" s="7"/>
      <c r="J15" s="7"/>
    </row>
    <row r="16" spans="2:11" ht="25.5" customHeight="1" thickBot="1" x14ac:dyDescent="0.25">
      <c r="B16" s="116" t="str">
        <f>'Mon-Day 1-S1'!B16</f>
        <v>Block 5</v>
      </c>
      <c r="C16" s="83"/>
      <c r="D16" s="83"/>
      <c r="E16" s="79">
        <f>IFERROR((D16-C16)*24*60,0)</f>
        <v>0</v>
      </c>
      <c r="F16" s="86">
        <f>E16</f>
        <v>0</v>
      </c>
      <c r="G16" s="145"/>
      <c r="H16" s="85"/>
      <c r="I16" s="7"/>
      <c r="J16" s="7"/>
    </row>
    <row r="17" spans="2:10" ht="25.5" customHeight="1" thickBot="1" x14ac:dyDescent="0.25">
      <c r="B17" s="110" t="str">
        <f>'Mon-Day 1-S1'!B17</f>
        <v>Transition/Break</v>
      </c>
      <c r="C17" s="75"/>
      <c r="D17" s="75"/>
      <c r="E17" s="80">
        <f t="shared" ref="E17:E36" si="1">IFERROR((D17-C17)*24*60,0)</f>
        <v>0</v>
      </c>
      <c r="F17" s="85"/>
      <c r="G17" s="85"/>
      <c r="H17" s="148"/>
      <c r="I17" s="7"/>
      <c r="J17" s="7"/>
    </row>
    <row r="18" spans="2:10" ht="25.5" customHeight="1" thickBot="1" x14ac:dyDescent="0.25">
      <c r="B18" s="110" t="str">
        <f>'Mon-Day 1-S1'!B18</f>
        <v>Lunch Supervision</v>
      </c>
      <c r="C18" s="75"/>
      <c r="D18" s="75"/>
      <c r="E18" s="80">
        <f t="shared" si="1"/>
        <v>0</v>
      </c>
      <c r="F18" s="85"/>
      <c r="G18" s="85"/>
      <c r="H18" s="148"/>
    </row>
    <row r="19" spans="2:10" ht="36" customHeight="1" thickBot="1" x14ac:dyDescent="0.25">
      <c r="B19" s="110" t="str">
        <f>'Mon-Day 1-S1'!B19</f>
        <v>Lunch Recess Supervision</v>
      </c>
      <c r="C19" s="75"/>
      <c r="D19" s="75"/>
      <c r="E19" s="80">
        <f t="shared" si="1"/>
        <v>0</v>
      </c>
      <c r="F19" s="85"/>
      <c r="G19" s="85"/>
      <c r="H19" s="148"/>
    </row>
    <row r="20" spans="2:10" ht="25.5" customHeight="1" thickBot="1" x14ac:dyDescent="0.25">
      <c r="B20" s="110" t="str">
        <f>'Mon-Day 1-S1'!B20</f>
        <v>Transition/Break</v>
      </c>
      <c r="C20" s="75"/>
      <c r="D20" s="75"/>
      <c r="E20" s="80">
        <f t="shared" si="1"/>
        <v>0</v>
      </c>
      <c r="F20" s="85"/>
      <c r="G20" s="85"/>
      <c r="H20" s="148"/>
    </row>
    <row r="21" spans="2:10" ht="25.5" customHeight="1" thickBot="1" x14ac:dyDescent="0.25">
      <c r="B21" s="116" t="str">
        <f>'Mon-Day 1-S1'!B21</f>
        <v>Block 6</v>
      </c>
      <c r="C21" s="83"/>
      <c r="D21" s="83"/>
      <c r="E21" s="79">
        <f t="shared" si="1"/>
        <v>0</v>
      </c>
      <c r="F21" s="86">
        <f>E21</f>
        <v>0</v>
      </c>
      <c r="G21" s="145"/>
      <c r="H21" s="85"/>
    </row>
    <row r="22" spans="2:10" ht="25.5" customHeight="1" thickBot="1" x14ac:dyDescent="0.25">
      <c r="B22" s="110" t="str">
        <f>'Mon-Day 1-S1'!B22</f>
        <v>Transition/Break</v>
      </c>
      <c r="C22" s="75"/>
      <c r="D22" s="75"/>
      <c r="E22" s="80">
        <f t="shared" si="1"/>
        <v>0</v>
      </c>
      <c r="F22" s="85"/>
      <c r="G22" s="85"/>
      <c r="H22" s="148"/>
    </row>
    <row r="23" spans="2:10" ht="29.25" customHeight="1" thickBot="1" x14ac:dyDescent="0.25">
      <c r="B23" s="110" t="str">
        <f>'Mon-Day 1-S1'!B23</f>
        <v>Lunch Supervision</v>
      </c>
      <c r="C23" s="75"/>
      <c r="D23" s="75"/>
      <c r="E23" s="80">
        <f t="shared" si="1"/>
        <v>0</v>
      </c>
      <c r="F23" s="85"/>
      <c r="G23" s="85"/>
      <c r="H23" s="148"/>
    </row>
    <row r="24" spans="2:10" ht="36" customHeight="1" thickBot="1" x14ac:dyDescent="0.25">
      <c r="B24" s="110" t="str">
        <f>'Mon-Day 1-S1'!B24</f>
        <v>Lunch Recess Supervision</v>
      </c>
      <c r="C24" s="75"/>
      <c r="D24" s="75"/>
      <c r="E24" s="80">
        <f t="shared" si="1"/>
        <v>0</v>
      </c>
      <c r="F24" s="85"/>
      <c r="G24" s="85"/>
      <c r="H24" s="148"/>
    </row>
    <row r="25" spans="2:10" ht="25.5" customHeight="1" thickBot="1" x14ac:dyDescent="0.25">
      <c r="B25" s="110" t="str">
        <f>'Mon-Day 1-S1'!B25</f>
        <v>Transition/Break</v>
      </c>
      <c r="C25" s="75"/>
      <c r="D25" s="75"/>
      <c r="E25" s="80">
        <f t="shared" si="1"/>
        <v>0</v>
      </c>
      <c r="F25" s="85"/>
      <c r="G25" s="85"/>
      <c r="H25" s="148"/>
    </row>
    <row r="26" spans="2:10" ht="25.5" customHeight="1" thickBot="1" x14ac:dyDescent="0.25">
      <c r="B26" s="116" t="str">
        <f>'Mon-Day 1-S1'!B26</f>
        <v>Block 7</v>
      </c>
      <c r="C26" s="83"/>
      <c r="D26" s="83"/>
      <c r="E26" s="79">
        <f t="shared" si="1"/>
        <v>0</v>
      </c>
      <c r="F26" s="86">
        <f>E26</f>
        <v>0</v>
      </c>
      <c r="G26" s="145"/>
      <c r="H26" s="85"/>
    </row>
    <row r="27" spans="2:10" ht="25.5" customHeight="1" thickBot="1" x14ac:dyDescent="0.25">
      <c r="B27" s="110" t="str">
        <f>'Mon-Day 1-S1'!B27</f>
        <v>Transition/Break</v>
      </c>
      <c r="C27" s="75"/>
      <c r="D27" s="75"/>
      <c r="E27" s="80">
        <f t="shared" si="1"/>
        <v>0</v>
      </c>
      <c r="F27" s="85"/>
      <c r="G27" s="85"/>
      <c r="H27" s="148"/>
    </row>
    <row r="28" spans="2:10" ht="36" customHeight="1" thickBot="1" x14ac:dyDescent="0.25">
      <c r="B28" s="110" t="str">
        <f>'Mon-Day 1-S1'!B28</f>
        <v>PM Recess Supervision</v>
      </c>
      <c r="C28" s="75"/>
      <c r="D28" s="75"/>
      <c r="E28" s="80">
        <f t="shared" si="1"/>
        <v>0</v>
      </c>
      <c r="F28" s="85"/>
      <c r="G28" s="85"/>
      <c r="H28" s="148"/>
    </row>
    <row r="29" spans="2:10" ht="25.5" customHeight="1" thickBot="1" x14ac:dyDescent="0.25">
      <c r="B29" s="110" t="str">
        <f>'Mon-Day 1-S1'!B29</f>
        <v>Transition/Break</v>
      </c>
      <c r="C29" s="75"/>
      <c r="D29" s="75"/>
      <c r="E29" s="80">
        <f t="shared" si="1"/>
        <v>0</v>
      </c>
      <c r="F29" s="85"/>
      <c r="G29" s="85"/>
      <c r="H29" s="148"/>
    </row>
    <row r="30" spans="2:10" ht="28.5" customHeight="1" thickBot="1" x14ac:dyDescent="0.25">
      <c r="B30" s="116" t="str">
        <f>'Mon-Day 1-S1'!B30</f>
        <v>Block 8</v>
      </c>
      <c r="C30" s="83"/>
      <c r="D30" s="83"/>
      <c r="E30" s="79">
        <f t="shared" si="1"/>
        <v>0</v>
      </c>
      <c r="F30" s="86">
        <f>E30</f>
        <v>0</v>
      </c>
      <c r="G30" s="145"/>
      <c r="H30" s="85"/>
    </row>
    <row r="31" spans="2:10" ht="25.5" customHeight="1" thickBot="1" x14ac:dyDescent="0.25">
      <c r="B31" s="110" t="str">
        <f>'Mon-Day 1-S1'!B31</f>
        <v>Transition/Break</v>
      </c>
      <c r="C31" s="75"/>
      <c r="D31" s="75"/>
      <c r="E31" s="80">
        <f t="shared" si="1"/>
        <v>0</v>
      </c>
      <c r="F31" s="85"/>
      <c r="G31" s="85"/>
      <c r="H31" s="148"/>
    </row>
    <row r="32" spans="2:10" ht="25.5" customHeight="1" thickBot="1" x14ac:dyDescent="0.25">
      <c r="B32" s="116" t="str">
        <f>'Mon-Day 1-S1'!B32</f>
        <v>Block 9</v>
      </c>
      <c r="C32" s="83"/>
      <c r="D32" s="83"/>
      <c r="E32" s="79">
        <f t="shared" si="1"/>
        <v>0</v>
      </c>
      <c r="F32" s="86">
        <f>E32</f>
        <v>0</v>
      </c>
      <c r="G32" s="145"/>
      <c r="H32" s="85"/>
    </row>
    <row r="33" spans="2:10" ht="25.5" customHeight="1" thickBot="1" x14ac:dyDescent="0.25">
      <c r="B33" s="110" t="str">
        <f>'Mon-Day 1-S1'!B33</f>
        <v>Transition/Break</v>
      </c>
      <c r="C33" s="75"/>
      <c r="D33" s="75"/>
      <c r="E33" s="80">
        <f t="shared" si="1"/>
        <v>0</v>
      </c>
      <c r="F33" s="85"/>
      <c r="G33" s="85"/>
      <c r="H33" s="148"/>
    </row>
    <row r="34" spans="2:10" ht="25.5" customHeight="1" thickBot="1" x14ac:dyDescent="0.25">
      <c r="B34" s="116" t="str">
        <f>'Mon-Day 1-S1'!B34</f>
        <v>Block 10</v>
      </c>
      <c r="C34" s="83"/>
      <c r="D34" s="83"/>
      <c r="E34" s="79">
        <f t="shared" si="1"/>
        <v>0</v>
      </c>
      <c r="F34" s="86">
        <f>E34</f>
        <v>0</v>
      </c>
      <c r="G34" s="145"/>
      <c r="H34" s="85"/>
    </row>
    <row r="35" spans="2:10" ht="25.5" customHeight="1" thickBot="1" x14ac:dyDescent="0.25">
      <c r="B35" s="110" t="str">
        <f>'Mon-Day 1-S1'!B35</f>
        <v>Transition/Break</v>
      </c>
      <c r="C35" s="75"/>
      <c r="D35" s="75"/>
      <c r="E35" s="80">
        <f t="shared" si="1"/>
        <v>0</v>
      </c>
      <c r="F35" s="85"/>
      <c r="G35" s="85"/>
      <c r="H35" s="148"/>
      <c r="I35" s="7"/>
      <c r="J35" s="7"/>
    </row>
    <row r="36" spans="2:10" ht="36" customHeight="1" thickBot="1" x14ac:dyDescent="0.25">
      <c r="B36" s="113" t="str">
        <f>'Mon-Day 1-S1'!B36</f>
        <v>After School Supervision</v>
      </c>
      <c r="C36" s="77"/>
      <c r="D36" s="77"/>
      <c r="E36" s="81">
        <f t="shared" si="1"/>
        <v>0</v>
      </c>
      <c r="F36" s="146"/>
      <c r="G36" s="146"/>
      <c r="H36" s="150"/>
      <c r="I36" s="7"/>
      <c r="J36" s="7"/>
    </row>
    <row r="37" spans="2:10" ht="29.25" customHeight="1" thickTop="1" thickBot="1" x14ac:dyDescent="0.25">
      <c r="B37" s="45"/>
      <c r="C37" s="46"/>
      <c r="D37" s="47"/>
      <c r="E37" s="78"/>
      <c r="F37" s="73">
        <f>F6+F8+F10+F14+F16+F21+F26+F30+F32+F34</f>
        <v>0</v>
      </c>
      <c r="G37" s="147">
        <f>G6+G8+G10+G14+G16+G21+G26+G30+G32+G34</f>
        <v>0</v>
      </c>
      <c r="H37" s="84">
        <f>H4+H5+H7+H9+H11+H12+H13+H15+H17+H18+H19+H20+H22+H23+H24+H25+H27+H28+H29+H31+H33+H35+H36</f>
        <v>0</v>
      </c>
      <c r="I37" s="7"/>
      <c r="J37" s="7"/>
    </row>
    <row r="38" spans="2:10" ht="51.75" customHeight="1" thickBot="1" x14ac:dyDescent="0.25">
      <c r="B38" s="115" t="s">
        <v>48</v>
      </c>
      <c r="C38" s="73">
        <f>(F6+F8+F10+F14+F16+F21+F26+F30+F32+F34)</f>
        <v>0</v>
      </c>
      <c r="D38" s="34" t="s">
        <v>49</v>
      </c>
      <c r="E38" s="84">
        <f>G37+H37</f>
        <v>0</v>
      </c>
      <c r="F38" s="85"/>
      <c r="G38" s="85"/>
      <c r="H38" s="85"/>
    </row>
  </sheetData>
  <sheetProtection algorithmName="SHA-512" hashValue="+9aItPkyfHD93uxF3o5t/Eki1uxLVJOj/6fUvZx87DUE0iagXx7GMsrZj+vQgPfdYPx33czu5chwRvs1FRFdcg==" saltValue="EAq5XLDymomDUdUt3zGkcw==" spinCount="100000" sheet="1" objects="1" scenarios="1" formatColumns="0"/>
  <mergeCells count="2">
    <mergeCell ref="G1:H1"/>
    <mergeCell ref="G2:H2"/>
  </mergeCells>
  <dataValidations count="4">
    <dataValidation allowBlank="1" showInputMessage="1" showErrorMessage="1" prompt="adsfa" sqref="I1" xr:uid="{00000000-0002-0000-08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00000000-0002-0000-08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00000000-0002-0000-08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00000000-0002-0000-0800-000003000000}">
      <formula1>0</formula1>
      <formula2>120</formula2>
    </dataValidation>
  </dataValidations>
  <hyperlinks>
    <hyperlink ref="G1" location="'Hours Summary'!A1" display="Return to Main" xr:uid="{00000000-0004-0000-0800-000000000000}"/>
  </hyperlinks>
  <printOptions horizontalCentered="1"/>
  <pageMargins left="0.25" right="0.25" top="0.75" bottom="0.75" header="0.3" footer="0.3"/>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0" tint="-0.14999847407452621"/>
    <pageSetUpPr autoPageBreaks="0" fitToPage="1"/>
  </sheetPr>
  <dimension ref="A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90625" defaultRowHeight="25.5" customHeight="1" thickBottom="1" x14ac:dyDescent="0.25"/>
  <cols>
    <col min="1" max="1" width="2.08984375" customWidth="1"/>
    <col min="2" max="2" width="21.90625" customWidth="1"/>
    <col min="3" max="3" width="16.453125" customWidth="1"/>
    <col min="4" max="4" width="17.90625" customWidth="1"/>
    <col min="5" max="5" width="17.08984375" customWidth="1"/>
    <col min="6" max="6" width="15.90625" customWidth="1"/>
    <col min="7" max="7" width="10.90625" customWidth="1"/>
    <col min="8" max="8" width="12.08984375" customWidth="1"/>
    <col min="9" max="9" width="16.08984375" customWidth="1"/>
    <col min="10" max="10" width="18.90625" customWidth="1"/>
    <col min="11" max="11" width="2.08984375" customWidth="1"/>
  </cols>
  <sheetData>
    <row r="1" spans="1:11" ht="69" customHeight="1" thickBot="1" x14ac:dyDescent="0.6">
      <c r="B1" s="132" t="s">
        <v>97</v>
      </c>
      <c r="C1" s="1"/>
      <c r="D1" s="32"/>
      <c r="E1" s="48" t="s">
        <v>50</v>
      </c>
      <c r="F1" s="49">
        <f>C2+F2</f>
        <v>0</v>
      </c>
      <c r="G1" s="613"/>
      <c r="H1" s="613"/>
      <c r="I1" s="117"/>
    </row>
    <row r="2" spans="1:11" ht="70.5" customHeight="1" thickBot="1" x14ac:dyDescent="0.35">
      <c r="A2" s="16"/>
      <c r="B2" s="35" t="s">
        <v>39</v>
      </c>
      <c r="C2" s="38">
        <f>C38</f>
        <v>0</v>
      </c>
      <c r="D2" s="36" t="s">
        <v>18</v>
      </c>
      <c r="E2" s="37" t="s">
        <v>40</v>
      </c>
      <c r="F2" s="39">
        <f>E38</f>
        <v>0</v>
      </c>
      <c r="G2" s="614" t="s">
        <v>18</v>
      </c>
      <c r="H2" s="615"/>
      <c r="I2" s="33"/>
      <c r="J2" s="3"/>
    </row>
    <row r="3" spans="1:11" ht="32.25" customHeight="1" thickBot="1" x14ac:dyDescent="0.35">
      <c r="B3" s="50" t="s">
        <v>3</v>
      </c>
      <c r="C3" s="51" t="s">
        <v>1</v>
      </c>
      <c r="D3" s="51" t="s">
        <v>2</v>
      </c>
      <c r="E3" s="51" t="s">
        <v>16</v>
      </c>
      <c r="F3" s="92" t="s">
        <v>20</v>
      </c>
      <c r="G3" s="52" t="s">
        <v>109</v>
      </c>
      <c r="H3" s="149" t="s">
        <v>47</v>
      </c>
      <c r="I3" s="2"/>
      <c r="J3" s="3"/>
    </row>
    <row r="4" spans="1:11" ht="25.5" customHeight="1" thickBot="1" x14ac:dyDescent="0.25">
      <c r="B4" s="110" t="s">
        <v>71</v>
      </c>
      <c r="C4" s="75"/>
      <c r="D4" s="75"/>
      <c r="E4" s="80">
        <f t="shared" ref="E4:E13" si="0">IFERROR((D4-C4)*24*60,0)</f>
        <v>0</v>
      </c>
      <c r="F4" s="85"/>
      <c r="G4" s="85"/>
      <c r="H4" s="148"/>
      <c r="I4" s="4"/>
      <c r="J4" s="5"/>
      <c r="K4" t="s">
        <v>0</v>
      </c>
    </row>
    <row r="5" spans="1:11" ht="25.5" customHeight="1" thickBot="1" x14ac:dyDescent="0.25">
      <c r="B5" s="111" t="s">
        <v>58</v>
      </c>
      <c r="C5" s="76"/>
      <c r="D5" s="76"/>
      <c r="E5" s="80">
        <f t="shared" si="0"/>
        <v>0</v>
      </c>
      <c r="F5" s="85"/>
      <c r="G5" s="85"/>
      <c r="H5" s="148"/>
      <c r="I5" s="6"/>
      <c r="J5" s="6"/>
      <c r="K5" t="s">
        <v>0</v>
      </c>
    </row>
    <row r="6" spans="1:11" ht="25.5" customHeight="1" thickBot="1" x14ac:dyDescent="0.25">
      <c r="B6" s="112" t="s">
        <v>4</v>
      </c>
      <c r="C6" s="74"/>
      <c r="D6" s="74"/>
      <c r="E6" s="79">
        <f t="shared" si="0"/>
        <v>0</v>
      </c>
      <c r="F6" s="86">
        <f>E6</f>
        <v>0</v>
      </c>
      <c r="G6" s="145"/>
      <c r="H6" s="85"/>
      <c r="I6" s="7"/>
      <c r="J6" s="7"/>
    </row>
    <row r="7" spans="1:11" ht="25.5" customHeight="1" thickBot="1" x14ac:dyDescent="0.25">
      <c r="B7" s="111" t="s">
        <v>7</v>
      </c>
      <c r="C7" s="76"/>
      <c r="D7" s="76"/>
      <c r="E7" s="80">
        <f t="shared" si="0"/>
        <v>0</v>
      </c>
      <c r="F7" s="85"/>
      <c r="G7" s="85"/>
      <c r="H7" s="148"/>
      <c r="I7" s="7"/>
      <c r="J7" s="7"/>
    </row>
    <row r="8" spans="1:11" ht="25.5" customHeight="1" thickBot="1" x14ac:dyDescent="0.25">
      <c r="B8" s="112" t="s">
        <v>5</v>
      </c>
      <c r="C8" s="74"/>
      <c r="D8" s="74"/>
      <c r="E8" s="79">
        <f t="shared" si="0"/>
        <v>0</v>
      </c>
      <c r="F8" s="86">
        <f>E8</f>
        <v>0</v>
      </c>
      <c r="G8" s="145"/>
      <c r="H8" s="85"/>
      <c r="I8" s="82"/>
      <c r="J8" s="7"/>
    </row>
    <row r="9" spans="1:11" ht="25.5" customHeight="1" thickBot="1" x14ac:dyDescent="0.25">
      <c r="B9" s="111" t="s">
        <v>7</v>
      </c>
      <c r="C9" s="76"/>
      <c r="D9" s="76"/>
      <c r="E9" s="80">
        <f t="shared" si="0"/>
        <v>0</v>
      </c>
      <c r="F9" s="85"/>
      <c r="G9" s="85"/>
      <c r="H9" s="148"/>
      <c r="I9" s="7"/>
      <c r="J9" s="7"/>
    </row>
    <row r="10" spans="1:11" ht="25.5" customHeight="1" thickBot="1" x14ac:dyDescent="0.25">
      <c r="B10" s="112" t="s">
        <v>6</v>
      </c>
      <c r="C10" s="74"/>
      <c r="D10" s="74"/>
      <c r="E10" s="79">
        <f t="shared" si="0"/>
        <v>0</v>
      </c>
      <c r="F10" s="86">
        <f>E10</f>
        <v>0</v>
      </c>
      <c r="G10" s="145"/>
      <c r="H10" s="85"/>
      <c r="I10" s="7"/>
      <c r="J10" s="7"/>
    </row>
    <row r="11" spans="1:11" ht="25.5" customHeight="1" thickBot="1" x14ac:dyDescent="0.25">
      <c r="B11" s="111" t="s">
        <v>7</v>
      </c>
      <c r="C11" s="76"/>
      <c r="D11" s="76"/>
      <c r="E11" s="80">
        <f t="shared" si="0"/>
        <v>0</v>
      </c>
      <c r="F11" s="85"/>
      <c r="G11" s="85"/>
      <c r="H11" s="148"/>
      <c r="I11" s="7"/>
      <c r="J11" s="7"/>
    </row>
    <row r="12" spans="1:11" ht="36" customHeight="1" thickBot="1" x14ac:dyDescent="0.25">
      <c r="B12" s="111" t="s">
        <v>72</v>
      </c>
      <c r="C12" s="76"/>
      <c r="D12" s="76"/>
      <c r="E12" s="80">
        <f t="shared" si="0"/>
        <v>0</v>
      </c>
      <c r="F12" s="85"/>
      <c r="G12" s="85"/>
      <c r="H12" s="148"/>
      <c r="I12" s="7"/>
      <c r="J12" s="7"/>
    </row>
    <row r="13" spans="1:11" ht="25.5" customHeight="1" thickBot="1" x14ac:dyDescent="0.25">
      <c r="B13" s="111" t="s">
        <v>7</v>
      </c>
      <c r="C13" s="76"/>
      <c r="D13" s="76"/>
      <c r="E13" s="80">
        <f t="shared" si="0"/>
        <v>0</v>
      </c>
      <c r="F13" s="85"/>
      <c r="G13" s="85"/>
      <c r="H13" s="148"/>
      <c r="I13" s="7"/>
      <c r="J13" s="7"/>
    </row>
    <row r="14" spans="1:11" ht="25.5" customHeight="1" thickBot="1" x14ac:dyDescent="0.25">
      <c r="B14" s="112" t="s">
        <v>132</v>
      </c>
      <c r="C14" s="74"/>
      <c r="D14" s="74"/>
      <c r="E14" s="79">
        <f>IFERROR((D14-C14)*24*60,0)</f>
        <v>0</v>
      </c>
      <c r="F14" s="86">
        <f>E14</f>
        <v>0</v>
      </c>
      <c r="G14" s="145"/>
      <c r="H14" s="85"/>
      <c r="I14" s="7"/>
      <c r="J14" s="7"/>
    </row>
    <row r="15" spans="1:11" ht="25.5" customHeight="1" thickBot="1" x14ac:dyDescent="0.25">
      <c r="B15" s="111" t="s">
        <v>7</v>
      </c>
      <c r="C15" s="76"/>
      <c r="D15" s="76"/>
      <c r="E15" s="80">
        <f>IFERROR((D15-C15)*24*60,0)</f>
        <v>0</v>
      </c>
      <c r="F15" s="85"/>
      <c r="G15" s="85"/>
      <c r="H15" s="148"/>
      <c r="I15" s="7"/>
      <c r="J15" s="7"/>
    </row>
    <row r="16" spans="1:11" ht="25.5" customHeight="1" thickBot="1" x14ac:dyDescent="0.25">
      <c r="B16" s="112" t="s">
        <v>73</v>
      </c>
      <c r="C16" s="74"/>
      <c r="D16" s="74"/>
      <c r="E16" s="79">
        <f>IFERROR((D16-C16)*24*60,0)</f>
        <v>0</v>
      </c>
      <c r="F16" s="86">
        <f>E16</f>
        <v>0</v>
      </c>
      <c r="G16" s="145"/>
      <c r="H16" s="85"/>
      <c r="I16" s="7"/>
      <c r="J16" s="7"/>
    </row>
    <row r="17" spans="2:10" ht="25.5" customHeight="1" thickBot="1" x14ac:dyDescent="0.25">
      <c r="B17" s="111" t="s">
        <v>7</v>
      </c>
      <c r="C17" s="76"/>
      <c r="D17" s="76"/>
      <c r="E17" s="80">
        <f t="shared" ref="E17:E22" si="1">IFERROR((D17-C17)*24*60,0)</f>
        <v>0</v>
      </c>
      <c r="F17" s="85"/>
      <c r="G17" s="85"/>
      <c r="H17" s="148"/>
      <c r="I17" s="7"/>
      <c r="J17" s="7"/>
    </row>
    <row r="18" spans="2:10" ht="25.5" customHeight="1" thickBot="1" x14ac:dyDescent="0.25">
      <c r="B18" s="111" t="s">
        <v>9</v>
      </c>
      <c r="C18" s="76"/>
      <c r="D18" s="76"/>
      <c r="E18" s="80">
        <f t="shared" si="1"/>
        <v>0</v>
      </c>
      <c r="F18" s="85"/>
      <c r="G18" s="85"/>
      <c r="H18" s="148"/>
    </row>
    <row r="19" spans="2:10" ht="36" customHeight="1" thickBot="1" x14ac:dyDescent="0.25">
      <c r="B19" s="111" t="s">
        <v>17</v>
      </c>
      <c r="C19" s="76"/>
      <c r="D19" s="76"/>
      <c r="E19" s="80">
        <f t="shared" si="1"/>
        <v>0</v>
      </c>
      <c r="F19" s="85"/>
      <c r="G19" s="85"/>
      <c r="H19" s="148"/>
    </row>
    <row r="20" spans="2:10" ht="25.5" customHeight="1" thickBot="1" x14ac:dyDescent="0.25">
      <c r="B20" s="111" t="s">
        <v>7</v>
      </c>
      <c r="C20" s="76"/>
      <c r="D20" s="76"/>
      <c r="E20" s="80">
        <f t="shared" si="1"/>
        <v>0</v>
      </c>
      <c r="F20" s="85"/>
      <c r="G20" s="85"/>
      <c r="H20" s="148"/>
    </row>
    <row r="21" spans="2:10" ht="25.5" customHeight="1" thickBot="1" x14ac:dyDescent="0.25">
      <c r="B21" s="112" t="s">
        <v>8</v>
      </c>
      <c r="C21" s="74"/>
      <c r="D21" s="74"/>
      <c r="E21" s="79">
        <f t="shared" si="1"/>
        <v>0</v>
      </c>
      <c r="F21" s="86">
        <f>E21</f>
        <v>0</v>
      </c>
      <c r="G21" s="145"/>
      <c r="H21" s="85"/>
    </row>
    <row r="22" spans="2:10" ht="25.5" customHeight="1" thickBot="1" x14ac:dyDescent="0.25">
      <c r="B22" s="111" t="s">
        <v>7</v>
      </c>
      <c r="C22" s="76"/>
      <c r="D22" s="76"/>
      <c r="E22" s="80">
        <f t="shared" si="1"/>
        <v>0</v>
      </c>
      <c r="F22" s="85"/>
      <c r="G22" s="85"/>
      <c r="H22" s="148"/>
    </row>
    <row r="23" spans="2:10" ht="29.25" customHeight="1" thickBot="1" x14ac:dyDescent="0.25">
      <c r="B23" s="111" t="s">
        <v>9</v>
      </c>
      <c r="C23" s="76"/>
      <c r="D23" s="76"/>
      <c r="E23" s="80">
        <f t="shared" ref="E23:E36" si="2">IFERROR((D23-C23)*24*60,0)</f>
        <v>0</v>
      </c>
      <c r="F23" s="85"/>
      <c r="G23" s="85"/>
      <c r="H23" s="148"/>
    </row>
    <row r="24" spans="2:10" ht="36" customHeight="1" thickBot="1" x14ac:dyDescent="0.25">
      <c r="B24" s="111" t="s">
        <v>17</v>
      </c>
      <c r="C24" s="76"/>
      <c r="D24" s="76"/>
      <c r="E24" s="80">
        <f t="shared" si="2"/>
        <v>0</v>
      </c>
      <c r="F24" s="85"/>
      <c r="G24" s="85"/>
      <c r="H24" s="148"/>
    </row>
    <row r="25" spans="2:10" ht="25.5" customHeight="1" thickBot="1" x14ac:dyDescent="0.25">
      <c r="B25" s="111" t="s">
        <v>7</v>
      </c>
      <c r="C25" s="76"/>
      <c r="D25" s="76"/>
      <c r="E25" s="80">
        <f t="shared" si="2"/>
        <v>0</v>
      </c>
      <c r="F25" s="85"/>
      <c r="G25" s="85"/>
      <c r="H25" s="148"/>
    </row>
    <row r="26" spans="2:10" ht="25.5" customHeight="1" thickBot="1" x14ac:dyDescent="0.25">
      <c r="B26" s="112" t="s">
        <v>10</v>
      </c>
      <c r="C26" s="74"/>
      <c r="D26" s="74"/>
      <c r="E26" s="79">
        <f t="shared" si="2"/>
        <v>0</v>
      </c>
      <c r="F26" s="86">
        <f>E26</f>
        <v>0</v>
      </c>
      <c r="G26" s="145"/>
      <c r="H26" s="85"/>
    </row>
    <row r="27" spans="2:10" ht="25.5" customHeight="1" thickBot="1" x14ac:dyDescent="0.25">
      <c r="B27" s="111" t="s">
        <v>7</v>
      </c>
      <c r="C27" s="76"/>
      <c r="D27" s="76"/>
      <c r="E27" s="80">
        <f t="shared" si="2"/>
        <v>0</v>
      </c>
      <c r="F27" s="85"/>
      <c r="G27" s="85"/>
      <c r="H27" s="148"/>
    </row>
    <row r="28" spans="2:10" ht="36" customHeight="1" thickBot="1" x14ac:dyDescent="0.25">
      <c r="B28" s="111" t="s">
        <v>15</v>
      </c>
      <c r="C28" s="76"/>
      <c r="D28" s="76"/>
      <c r="E28" s="80">
        <f t="shared" si="2"/>
        <v>0</v>
      </c>
      <c r="F28" s="85"/>
      <c r="G28" s="85"/>
      <c r="H28" s="148"/>
    </row>
    <row r="29" spans="2:10" ht="25.5" customHeight="1" thickBot="1" x14ac:dyDescent="0.25">
      <c r="B29" s="111" t="s">
        <v>7</v>
      </c>
      <c r="C29" s="76"/>
      <c r="D29" s="76"/>
      <c r="E29" s="80">
        <f t="shared" si="2"/>
        <v>0</v>
      </c>
      <c r="F29" s="85"/>
      <c r="G29" s="85"/>
      <c r="H29" s="148"/>
    </row>
    <row r="30" spans="2:10" ht="28.5" customHeight="1" thickBot="1" x14ac:dyDescent="0.25">
      <c r="B30" s="112" t="s">
        <v>11</v>
      </c>
      <c r="C30" s="74"/>
      <c r="D30" s="74"/>
      <c r="E30" s="79">
        <f t="shared" si="2"/>
        <v>0</v>
      </c>
      <c r="F30" s="86">
        <f>E30</f>
        <v>0</v>
      </c>
      <c r="G30" s="145"/>
      <c r="H30" s="85"/>
    </row>
    <row r="31" spans="2:10" ht="25.5" customHeight="1" thickBot="1" x14ac:dyDescent="0.25">
      <c r="B31" s="111" t="s">
        <v>7</v>
      </c>
      <c r="C31" s="76"/>
      <c r="D31" s="76"/>
      <c r="E31" s="80">
        <f t="shared" si="2"/>
        <v>0</v>
      </c>
      <c r="F31" s="85"/>
      <c r="G31" s="85"/>
      <c r="H31" s="148"/>
    </row>
    <row r="32" spans="2:10" ht="25.5" customHeight="1" thickBot="1" x14ac:dyDescent="0.25">
      <c r="B32" s="112" t="s">
        <v>12</v>
      </c>
      <c r="C32" s="74"/>
      <c r="D32" s="74"/>
      <c r="E32" s="79">
        <f t="shared" si="2"/>
        <v>0</v>
      </c>
      <c r="F32" s="86">
        <f>E32</f>
        <v>0</v>
      </c>
      <c r="G32" s="145"/>
      <c r="H32" s="85"/>
    </row>
    <row r="33" spans="2:10" ht="25.5" customHeight="1" thickBot="1" x14ac:dyDescent="0.25">
      <c r="B33" s="111" t="s">
        <v>7</v>
      </c>
      <c r="C33" s="76"/>
      <c r="D33" s="76"/>
      <c r="E33" s="80">
        <f t="shared" si="2"/>
        <v>0</v>
      </c>
      <c r="F33" s="85"/>
      <c r="G33" s="85"/>
      <c r="H33" s="148"/>
    </row>
    <row r="34" spans="2:10" ht="25.5" customHeight="1" thickBot="1" x14ac:dyDescent="0.25">
      <c r="B34" s="112" t="s">
        <v>13</v>
      </c>
      <c r="C34" s="74"/>
      <c r="D34" s="74"/>
      <c r="E34" s="79">
        <f t="shared" si="2"/>
        <v>0</v>
      </c>
      <c r="F34" s="86">
        <f>E34</f>
        <v>0</v>
      </c>
      <c r="G34" s="145"/>
      <c r="H34" s="85"/>
    </row>
    <row r="35" spans="2:10" ht="25.5" customHeight="1" thickBot="1" x14ac:dyDescent="0.25">
      <c r="B35" s="111" t="s">
        <v>7</v>
      </c>
      <c r="C35" s="76"/>
      <c r="D35" s="76"/>
      <c r="E35" s="80">
        <f t="shared" si="2"/>
        <v>0</v>
      </c>
      <c r="F35" s="85"/>
      <c r="G35" s="85"/>
      <c r="H35" s="148"/>
      <c r="I35" s="7"/>
      <c r="J35" s="7"/>
    </row>
    <row r="36" spans="2:10" ht="36" customHeight="1" thickBot="1" x14ac:dyDescent="0.25">
      <c r="B36" s="113" t="s">
        <v>14</v>
      </c>
      <c r="C36" s="77"/>
      <c r="D36" s="77"/>
      <c r="E36" s="81">
        <f t="shared" si="2"/>
        <v>0</v>
      </c>
      <c r="F36" s="146"/>
      <c r="G36" s="146"/>
      <c r="H36" s="150"/>
      <c r="I36" s="7"/>
      <c r="J36" s="7"/>
    </row>
    <row r="37" spans="2:10" ht="29.25" customHeight="1" thickBot="1" x14ac:dyDescent="0.25">
      <c r="B37" s="114"/>
      <c r="C37" s="46"/>
      <c r="D37" s="47"/>
      <c r="E37" s="78"/>
      <c r="F37" s="73">
        <f>F6+F8+F10+F14+F16+F21+F26+F30+F32+F34</f>
        <v>0</v>
      </c>
      <c r="G37" s="147">
        <f>G6+G8+G10+G14+G16+G21+G26+G30+G32+G34</f>
        <v>0</v>
      </c>
      <c r="H37" s="84">
        <f>H4+H5+H7+H9+H11+H12+H13+H15+H17+H18+H19+H20+H22+H23+H24+H25+H27+H28+H29+H31+H33+H35+H36</f>
        <v>0</v>
      </c>
      <c r="I37" s="7"/>
      <c r="J37" s="7"/>
    </row>
    <row r="38" spans="2:10" ht="48.75" customHeight="1" thickBot="1" x14ac:dyDescent="0.25">
      <c r="B38" s="115" t="s">
        <v>48</v>
      </c>
      <c r="C38" s="73">
        <f>(F6+F8+F10+F14+F16+F21+F26+F30+F32+F34)</f>
        <v>0</v>
      </c>
      <c r="D38" s="34" t="s">
        <v>49</v>
      </c>
      <c r="E38" s="84">
        <f>G37+H37</f>
        <v>0</v>
      </c>
      <c r="F38" s="85"/>
      <c r="G38" s="85"/>
      <c r="H38" s="85"/>
    </row>
  </sheetData>
  <sheetProtection algorithmName="SHA-512" hashValue="/6tnE4C9+ZsDQ4PwGWiHL9oYM7L+1BQkjMy0Kpq5twHAAvASKIppVhcfEDFci4U3t/YYvgszce+k9nEzcf9vrg==" saltValue="ajQsCuSfR1eTYbHq9Fydnw==" spinCount="100000" sheet="1" objects="1" scenarios="1" formatColumns="0"/>
  <mergeCells count="2">
    <mergeCell ref="G1:H1"/>
    <mergeCell ref="G2:H2"/>
  </mergeCells>
  <dataValidations count="4">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34 G32 G21 G14 G10 G8 G6 G16" xr:uid="{00000000-0002-0000-0900-000000000000}">
      <formula1>0</formula1>
      <formula2>120</formula2>
    </dataValidation>
    <dataValidation allowBlank="1" showInputMessage="1" showErrorMessage="1" prompt="adsfa" sqref="I1" xr:uid="{00000000-0002-0000-0900-000001000000}"/>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32 F26 F34 F30 F6 F16 F8 F10 F14 F21" xr:uid="{00000000-0002-0000-09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22:H25 H35:H36 H27:H29 H31 H33 H4:H5 H7 H9 H17:H20 H11:H13 H15" xr:uid="{00000000-0002-0000-0900-000003000000}">
      <formula1>0</formula1>
      <formula2>120</formula2>
    </dataValidation>
  </dataValidations>
  <hyperlinks>
    <hyperlink ref="G1" location="'Hours Summary'!A1" display="Return to Main" xr:uid="{00000000-0004-0000-0900-000000000000}"/>
  </hyperlinks>
  <printOptions horizontalCentered="1"/>
  <pageMargins left="0.25" right="0.25" top="0.75" bottom="0.75" header="0.3" footer="0.3"/>
  <pageSetup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H14" sqref="H14"/>
    </sheetView>
  </sheetViews>
  <sheetFormatPr defaultColWidth="8.90625" defaultRowHeight="25.5" customHeight="1" thickBottom="1" x14ac:dyDescent="0.25"/>
  <cols>
    <col min="1" max="1" width="2.08984375" customWidth="1"/>
    <col min="2" max="2" width="22.08984375" customWidth="1"/>
    <col min="3" max="3" width="13.90625" customWidth="1"/>
    <col min="4" max="5" width="18" customWidth="1"/>
    <col min="6" max="6" width="15.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133" t="s">
        <v>99</v>
      </c>
      <c r="C1" s="1"/>
      <c r="E1" s="48" t="s">
        <v>50</v>
      </c>
      <c r="F1" s="49">
        <f>C2+F2</f>
        <v>0</v>
      </c>
      <c r="G1" s="613"/>
      <c r="H1" s="613"/>
      <c r="I1" s="117"/>
    </row>
    <row r="2" spans="2:11" ht="70.5" customHeight="1" thickBot="1" x14ac:dyDescent="0.35">
      <c r="B2" s="35" t="s">
        <v>39</v>
      </c>
      <c r="C2" s="38">
        <f>C38</f>
        <v>0</v>
      </c>
      <c r="D2" s="36" t="s">
        <v>18</v>
      </c>
      <c r="E2" s="37" t="s">
        <v>40</v>
      </c>
      <c r="F2" s="39">
        <f>E38</f>
        <v>0</v>
      </c>
      <c r="G2" s="614" t="s">
        <v>18</v>
      </c>
      <c r="H2" s="615"/>
      <c r="I2" s="8"/>
      <c r="J2" s="3"/>
    </row>
    <row r="3" spans="2:11" ht="32.25" customHeight="1" thickBot="1" x14ac:dyDescent="0.35">
      <c r="B3" s="44" t="s">
        <v>3</v>
      </c>
      <c r="C3" s="51" t="s">
        <v>1</v>
      </c>
      <c r="D3" s="51" t="s">
        <v>2</v>
      </c>
      <c r="E3" s="51" t="s">
        <v>16</v>
      </c>
      <c r="F3" s="92" t="s">
        <v>20</v>
      </c>
      <c r="G3" s="52" t="s">
        <v>109</v>
      </c>
      <c r="H3" s="149" t="s">
        <v>47</v>
      </c>
      <c r="I3" s="2"/>
      <c r="J3" s="3"/>
    </row>
    <row r="4" spans="2:11" ht="25.5" customHeight="1" thickBot="1" x14ac:dyDescent="0.25">
      <c r="B4" s="110" t="s">
        <v>71</v>
      </c>
      <c r="C4" s="75"/>
      <c r="D4" s="75"/>
      <c r="E4" s="80">
        <f t="shared" ref="E4:E13" si="0">IFERROR((D4-C4)*24*60,0)</f>
        <v>0</v>
      </c>
      <c r="F4" s="85"/>
      <c r="G4" s="85"/>
      <c r="H4" s="148"/>
      <c r="I4" s="4"/>
      <c r="J4" s="5"/>
      <c r="K4" t="s">
        <v>0</v>
      </c>
    </row>
    <row r="5" spans="2:11" ht="25.5" customHeight="1" thickBot="1" x14ac:dyDescent="0.25">
      <c r="B5" s="111" t="s">
        <v>58</v>
      </c>
      <c r="C5" s="76"/>
      <c r="D5" s="76"/>
      <c r="E5" s="80">
        <f t="shared" si="0"/>
        <v>0</v>
      </c>
      <c r="F5" s="85"/>
      <c r="G5" s="85"/>
      <c r="H5" s="148"/>
      <c r="I5" s="6"/>
      <c r="J5" s="6"/>
      <c r="K5" t="s">
        <v>0</v>
      </c>
    </row>
    <row r="6" spans="2:11" ht="25.5" customHeight="1" thickBot="1" x14ac:dyDescent="0.25">
      <c r="B6" s="112" t="s">
        <v>4</v>
      </c>
      <c r="C6" s="74"/>
      <c r="D6" s="74"/>
      <c r="E6" s="79">
        <f t="shared" si="0"/>
        <v>0</v>
      </c>
      <c r="F6" s="86">
        <f>E6</f>
        <v>0</v>
      </c>
      <c r="G6" s="145"/>
      <c r="H6" s="85"/>
      <c r="I6" s="7"/>
      <c r="J6" s="7"/>
    </row>
    <row r="7" spans="2:11" ht="25.5" customHeight="1" thickBot="1" x14ac:dyDescent="0.25">
      <c r="B7" s="111" t="s">
        <v>7</v>
      </c>
      <c r="C7" s="76"/>
      <c r="D7" s="76"/>
      <c r="E7" s="80">
        <f t="shared" si="0"/>
        <v>0</v>
      </c>
      <c r="F7" s="85"/>
      <c r="G7" s="85"/>
      <c r="H7" s="148"/>
      <c r="I7" s="7"/>
      <c r="J7" s="7"/>
    </row>
    <row r="8" spans="2:11" ht="25.5" customHeight="1" thickBot="1" x14ac:dyDescent="0.25">
      <c r="B8" s="112" t="s">
        <v>5</v>
      </c>
      <c r="C8" s="74"/>
      <c r="D8" s="74"/>
      <c r="E8" s="79">
        <f t="shared" si="0"/>
        <v>0</v>
      </c>
      <c r="F8" s="86">
        <f>E8</f>
        <v>0</v>
      </c>
      <c r="G8" s="145"/>
      <c r="H8" s="85"/>
      <c r="I8" s="7"/>
      <c r="J8" s="7"/>
    </row>
    <row r="9" spans="2:11" ht="25.5" customHeight="1" thickBot="1" x14ac:dyDescent="0.25">
      <c r="B9" s="111" t="s">
        <v>7</v>
      </c>
      <c r="C9" s="76"/>
      <c r="D9" s="76"/>
      <c r="E9" s="80">
        <f t="shared" si="0"/>
        <v>0</v>
      </c>
      <c r="F9" s="85"/>
      <c r="G9" s="85"/>
      <c r="H9" s="148"/>
      <c r="I9" s="7"/>
      <c r="J9" s="7"/>
    </row>
    <row r="10" spans="2:11" ht="25.5" customHeight="1" thickBot="1" x14ac:dyDescent="0.25">
      <c r="B10" s="112" t="s">
        <v>6</v>
      </c>
      <c r="C10" s="74"/>
      <c r="D10" s="74"/>
      <c r="E10" s="79">
        <f t="shared" si="0"/>
        <v>0</v>
      </c>
      <c r="F10" s="86">
        <f>E10</f>
        <v>0</v>
      </c>
      <c r="G10" s="145"/>
      <c r="H10" s="85"/>
      <c r="I10" s="7"/>
      <c r="J10" s="7"/>
    </row>
    <row r="11" spans="2:11" ht="25.5" customHeight="1" thickBot="1" x14ac:dyDescent="0.25">
      <c r="B11" s="111" t="s">
        <v>7</v>
      </c>
      <c r="C11" s="76"/>
      <c r="D11" s="76"/>
      <c r="E11" s="80">
        <f t="shared" si="0"/>
        <v>0</v>
      </c>
      <c r="F11" s="85"/>
      <c r="G11" s="85"/>
      <c r="H11" s="148"/>
      <c r="I11" s="7"/>
      <c r="J11" s="7"/>
    </row>
    <row r="12" spans="2:11" ht="36" customHeight="1" thickBot="1" x14ac:dyDescent="0.25">
      <c r="B12" s="111" t="s">
        <v>72</v>
      </c>
      <c r="C12" s="76"/>
      <c r="D12" s="76"/>
      <c r="E12" s="80">
        <f t="shared" si="0"/>
        <v>0</v>
      </c>
      <c r="F12" s="85"/>
      <c r="G12" s="85"/>
      <c r="H12" s="148"/>
      <c r="I12" s="7"/>
      <c r="J12" s="7"/>
    </row>
    <row r="13" spans="2:11" ht="25.5" customHeight="1" thickBot="1" x14ac:dyDescent="0.25">
      <c r="B13" s="111" t="s">
        <v>7</v>
      </c>
      <c r="C13" s="76"/>
      <c r="D13" s="76"/>
      <c r="E13" s="80">
        <f t="shared" si="0"/>
        <v>0</v>
      </c>
      <c r="F13" s="85"/>
      <c r="G13" s="85"/>
      <c r="H13" s="148"/>
      <c r="I13" s="7"/>
      <c r="J13" s="7"/>
    </row>
    <row r="14" spans="2:11" ht="25.5" customHeight="1" thickBot="1" x14ac:dyDescent="0.25">
      <c r="B14" s="112" t="s">
        <v>132</v>
      </c>
      <c r="C14" s="74"/>
      <c r="D14" s="74"/>
      <c r="E14" s="79">
        <f>IFERROR((D14-C14)*24*60,0)</f>
        <v>0</v>
      </c>
      <c r="F14" s="86">
        <f>E14</f>
        <v>0</v>
      </c>
      <c r="G14" s="145"/>
      <c r="H14" s="85"/>
      <c r="I14" s="7"/>
      <c r="J14" s="7"/>
    </row>
    <row r="15" spans="2:11" ht="25.5" customHeight="1" thickBot="1" x14ac:dyDescent="0.25">
      <c r="B15" s="111" t="s">
        <v>7</v>
      </c>
      <c r="C15" s="76"/>
      <c r="D15" s="76"/>
      <c r="E15" s="80">
        <f>IFERROR((D15-C15)*24*60,0)</f>
        <v>0</v>
      </c>
      <c r="F15" s="85"/>
      <c r="G15" s="85"/>
      <c r="H15" s="148"/>
      <c r="I15" s="7"/>
      <c r="J15" s="7"/>
    </row>
    <row r="16" spans="2:11" ht="25.5" customHeight="1" thickBot="1" x14ac:dyDescent="0.25">
      <c r="B16" s="112" t="s">
        <v>73</v>
      </c>
      <c r="C16" s="74"/>
      <c r="D16" s="74"/>
      <c r="E16" s="79">
        <f>IFERROR((D16-C16)*24*60,0)</f>
        <v>0</v>
      </c>
      <c r="F16" s="86">
        <f>E16</f>
        <v>0</v>
      </c>
      <c r="G16" s="145"/>
      <c r="H16" s="85"/>
      <c r="I16" s="7"/>
      <c r="J16" s="7"/>
    </row>
    <row r="17" spans="2:10" ht="25.5" customHeight="1" thickBot="1" x14ac:dyDescent="0.25">
      <c r="B17" s="111" t="s">
        <v>7</v>
      </c>
      <c r="C17" s="76"/>
      <c r="D17" s="76"/>
      <c r="E17" s="80">
        <f t="shared" ref="E17:E22" si="1">IFERROR((D17-C17)*24*60,0)</f>
        <v>0</v>
      </c>
      <c r="F17" s="85"/>
      <c r="G17" s="85"/>
      <c r="H17" s="148"/>
      <c r="I17" s="7"/>
      <c r="J17" s="7"/>
    </row>
    <row r="18" spans="2:10" ht="25.5" customHeight="1" thickBot="1" x14ac:dyDescent="0.25">
      <c r="B18" s="111" t="s">
        <v>9</v>
      </c>
      <c r="C18" s="76"/>
      <c r="D18" s="76"/>
      <c r="E18" s="80">
        <f t="shared" si="1"/>
        <v>0</v>
      </c>
      <c r="F18" s="85"/>
      <c r="G18" s="85"/>
      <c r="H18" s="148"/>
    </row>
    <row r="19" spans="2:10" ht="36" customHeight="1" thickBot="1" x14ac:dyDescent="0.25">
      <c r="B19" s="111" t="s">
        <v>17</v>
      </c>
      <c r="C19" s="76"/>
      <c r="D19" s="76"/>
      <c r="E19" s="80">
        <f t="shared" si="1"/>
        <v>0</v>
      </c>
      <c r="F19" s="85"/>
      <c r="G19" s="85"/>
      <c r="H19" s="148"/>
    </row>
    <row r="20" spans="2:10" ht="25.5" customHeight="1" thickBot="1" x14ac:dyDescent="0.25">
      <c r="B20" s="111" t="s">
        <v>7</v>
      </c>
      <c r="C20" s="76"/>
      <c r="D20" s="76"/>
      <c r="E20" s="80">
        <f t="shared" si="1"/>
        <v>0</v>
      </c>
      <c r="F20" s="85"/>
      <c r="G20" s="85"/>
      <c r="H20" s="148"/>
    </row>
    <row r="21" spans="2:10" ht="25.5" customHeight="1" thickBot="1" x14ac:dyDescent="0.25">
      <c r="B21" s="112" t="s">
        <v>8</v>
      </c>
      <c r="C21" s="74"/>
      <c r="D21" s="74"/>
      <c r="E21" s="79">
        <f t="shared" si="1"/>
        <v>0</v>
      </c>
      <c r="F21" s="86">
        <f>E21</f>
        <v>0</v>
      </c>
      <c r="G21" s="145"/>
      <c r="H21" s="85"/>
    </row>
    <row r="22" spans="2:10" ht="25.5" customHeight="1" thickBot="1" x14ac:dyDescent="0.25">
      <c r="B22" s="111" t="s">
        <v>7</v>
      </c>
      <c r="C22" s="76"/>
      <c r="D22" s="76"/>
      <c r="E22" s="80">
        <f t="shared" si="1"/>
        <v>0</v>
      </c>
      <c r="F22" s="85"/>
      <c r="G22" s="85"/>
      <c r="H22" s="148"/>
    </row>
    <row r="23" spans="2:10" ht="29.25" customHeight="1" thickBot="1" x14ac:dyDescent="0.25">
      <c r="B23" s="110" t="str">
        <f>'Mon-Day 1-S2'!B23</f>
        <v>Lunch Supervision</v>
      </c>
      <c r="C23" s="75"/>
      <c r="D23" s="75"/>
      <c r="E23" s="80">
        <f t="shared" ref="E23:E36" si="2">IFERROR((D23-C23)*24*60,0)</f>
        <v>0</v>
      </c>
      <c r="F23" s="85"/>
      <c r="G23" s="85"/>
      <c r="H23" s="148"/>
    </row>
    <row r="24" spans="2:10" ht="32.25" customHeight="1" thickBot="1" x14ac:dyDescent="0.25">
      <c r="B24" s="110" t="str">
        <f>'Mon-Day 1-S2'!B24</f>
        <v>Lunch Recess Supervision</v>
      </c>
      <c r="C24" s="75"/>
      <c r="D24" s="75"/>
      <c r="E24" s="80">
        <f t="shared" si="2"/>
        <v>0</v>
      </c>
      <c r="F24" s="85"/>
      <c r="G24" s="85"/>
      <c r="H24" s="148"/>
    </row>
    <row r="25" spans="2:10" ht="25.5" customHeight="1" thickBot="1" x14ac:dyDescent="0.25">
      <c r="B25" s="110" t="str">
        <f>'Mon-Day 1-S2'!B25</f>
        <v>Transition/Break</v>
      </c>
      <c r="C25" s="75"/>
      <c r="D25" s="75"/>
      <c r="E25" s="80">
        <f t="shared" si="2"/>
        <v>0</v>
      </c>
      <c r="F25" s="85"/>
      <c r="G25" s="85"/>
      <c r="H25" s="148"/>
    </row>
    <row r="26" spans="2:10" ht="25.5" customHeight="1" thickBot="1" x14ac:dyDescent="0.25">
      <c r="B26" s="116" t="str">
        <f>'Mon-Day 1-S2'!B26</f>
        <v>Block 7</v>
      </c>
      <c r="C26" s="83"/>
      <c r="D26" s="83"/>
      <c r="E26" s="79">
        <f t="shared" si="2"/>
        <v>0</v>
      </c>
      <c r="F26" s="86">
        <f>E26</f>
        <v>0</v>
      </c>
      <c r="G26" s="145"/>
      <c r="H26" s="85"/>
    </row>
    <row r="27" spans="2:10" ht="25.5" customHeight="1" thickBot="1" x14ac:dyDescent="0.25">
      <c r="B27" s="110" t="str">
        <f>'Mon-Day 1-S2'!B27</f>
        <v>Transition/Break</v>
      </c>
      <c r="C27" s="75"/>
      <c r="D27" s="75"/>
      <c r="E27" s="80">
        <f t="shared" si="2"/>
        <v>0</v>
      </c>
      <c r="F27" s="85"/>
      <c r="G27" s="85"/>
      <c r="H27" s="148"/>
    </row>
    <row r="28" spans="2:10" ht="32.25" customHeight="1" thickBot="1" x14ac:dyDescent="0.25">
      <c r="B28" s="110" t="str">
        <f>'Mon-Day 1-S2'!B28</f>
        <v>PM Recess Supervision</v>
      </c>
      <c r="C28" s="75"/>
      <c r="D28" s="75"/>
      <c r="E28" s="80">
        <f t="shared" si="2"/>
        <v>0</v>
      </c>
      <c r="F28" s="85"/>
      <c r="G28" s="85"/>
      <c r="H28" s="148"/>
    </row>
    <row r="29" spans="2:10" ht="25.5" customHeight="1" thickBot="1" x14ac:dyDescent="0.25">
      <c r="B29" s="110" t="str">
        <f>'Mon-Day 1-S2'!B29</f>
        <v>Transition/Break</v>
      </c>
      <c r="C29" s="75"/>
      <c r="D29" s="75"/>
      <c r="E29" s="80">
        <f t="shared" si="2"/>
        <v>0</v>
      </c>
      <c r="F29" s="85"/>
      <c r="G29" s="85"/>
      <c r="H29" s="148"/>
    </row>
    <row r="30" spans="2:10" ht="28.5" customHeight="1" thickBot="1" x14ac:dyDescent="0.25">
      <c r="B30" s="116" t="str">
        <f>'Mon-Day 1-S2'!B30</f>
        <v>Block 8</v>
      </c>
      <c r="C30" s="83"/>
      <c r="D30" s="83"/>
      <c r="E30" s="79">
        <f t="shared" si="2"/>
        <v>0</v>
      </c>
      <c r="F30" s="86">
        <f>E30</f>
        <v>0</v>
      </c>
      <c r="G30" s="145"/>
      <c r="H30" s="85"/>
    </row>
    <row r="31" spans="2:10" ht="25.5" customHeight="1" thickBot="1" x14ac:dyDescent="0.25">
      <c r="B31" s="110" t="str">
        <f>'Mon-Day 1-S2'!B31</f>
        <v>Transition/Break</v>
      </c>
      <c r="C31" s="75"/>
      <c r="D31" s="75"/>
      <c r="E31" s="80">
        <f t="shared" si="2"/>
        <v>0</v>
      </c>
      <c r="F31" s="85"/>
      <c r="G31" s="85"/>
      <c r="H31" s="148"/>
    </row>
    <row r="32" spans="2:10" ht="25.5" customHeight="1" thickBot="1" x14ac:dyDescent="0.25">
      <c r="B32" s="116" t="str">
        <f>'Mon-Day 1-S2'!B32</f>
        <v>Block 9</v>
      </c>
      <c r="C32" s="83"/>
      <c r="D32" s="83"/>
      <c r="E32" s="79">
        <f t="shared" si="2"/>
        <v>0</v>
      </c>
      <c r="F32" s="86">
        <f>E32</f>
        <v>0</v>
      </c>
      <c r="G32" s="145"/>
      <c r="H32" s="85"/>
    </row>
    <row r="33" spans="2:10" ht="25.5" customHeight="1" thickBot="1" x14ac:dyDescent="0.25">
      <c r="B33" s="110" t="str">
        <f>'Mon-Day 1-S2'!B33</f>
        <v>Transition/Break</v>
      </c>
      <c r="C33" s="75"/>
      <c r="D33" s="75"/>
      <c r="E33" s="80">
        <f t="shared" si="2"/>
        <v>0</v>
      </c>
      <c r="F33" s="85"/>
      <c r="G33" s="85"/>
      <c r="H33" s="148"/>
    </row>
    <row r="34" spans="2:10" ht="25.5" customHeight="1" thickBot="1" x14ac:dyDescent="0.25">
      <c r="B34" s="116" t="str">
        <f>'Mon-Day 1-S2'!B34</f>
        <v>Block 10</v>
      </c>
      <c r="C34" s="83"/>
      <c r="D34" s="83"/>
      <c r="E34" s="79">
        <f t="shared" si="2"/>
        <v>0</v>
      </c>
      <c r="F34" s="86">
        <f>E34</f>
        <v>0</v>
      </c>
      <c r="G34" s="145"/>
      <c r="H34" s="85"/>
    </row>
    <row r="35" spans="2:10" ht="25.5" customHeight="1" thickBot="1" x14ac:dyDescent="0.25">
      <c r="B35" s="110" t="str">
        <f>'Mon-Day 1-S2'!B35</f>
        <v>Transition/Break</v>
      </c>
      <c r="C35" s="75"/>
      <c r="D35" s="75"/>
      <c r="E35" s="80">
        <f t="shared" si="2"/>
        <v>0</v>
      </c>
      <c r="F35" s="85"/>
      <c r="G35" s="85"/>
      <c r="H35" s="148"/>
      <c r="I35" s="7"/>
      <c r="J35" s="7"/>
    </row>
    <row r="36" spans="2:10" ht="33" customHeight="1" thickBot="1" x14ac:dyDescent="0.25">
      <c r="B36" s="113" t="str">
        <f>'Mon-Day 1-S2'!B36</f>
        <v>After School Supervision</v>
      </c>
      <c r="C36" s="77"/>
      <c r="D36" s="77"/>
      <c r="E36" s="81">
        <f t="shared" si="2"/>
        <v>0</v>
      </c>
      <c r="F36" s="146"/>
      <c r="G36" s="146"/>
      <c r="H36" s="150"/>
      <c r="I36" s="7"/>
      <c r="J36" s="7"/>
    </row>
    <row r="37" spans="2:10" ht="27.75" customHeight="1" thickTop="1" thickBot="1" x14ac:dyDescent="0.25">
      <c r="B37" s="114"/>
      <c r="C37" s="46"/>
      <c r="D37" s="47"/>
      <c r="E37" s="78"/>
      <c r="F37" s="73">
        <f>F6+F8+F10+F14+F16+F21+F26+F30+F32+F34</f>
        <v>0</v>
      </c>
      <c r="G37" s="147">
        <f>G6+G8+G10+G14+G16+G21+G26+G30+G32+G34</f>
        <v>0</v>
      </c>
      <c r="H37" s="84">
        <f>H4+H5+H7+H9+H11+H12+H13+H15+H17+H18+H19+H20+H22+H23+H24+H25+H27+H28+H29+H31+H33+H35+H36</f>
        <v>0</v>
      </c>
      <c r="I37" s="7"/>
      <c r="J37" s="7"/>
    </row>
    <row r="38" spans="2:10" ht="52.5" customHeight="1" thickBot="1" x14ac:dyDescent="0.25">
      <c r="B38" s="115" t="s">
        <v>48</v>
      </c>
      <c r="C38" s="73">
        <f>(F6+F8+F10+F14+F16+F21+F26+F30+F32+F34)</f>
        <v>0</v>
      </c>
      <c r="D38" s="34" t="s">
        <v>49</v>
      </c>
      <c r="E38" s="84">
        <f>G37+H37</f>
        <v>0</v>
      </c>
      <c r="F38" s="85"/>
      <c r="G38" s="85"/>
      <c r="H38" s="85"/>
    </row>
  </sheetData>
  <sheetProtection algorithmName="SHA-512" hashValue="9SLjP6WRns3DHd4Rk9iTK3mb9Z9L0TSACeJw/GD2366xB6p+X+9SJyz8cdDl96+Ka2PSmR5Wt+XwSugrYomFMw==" saltValue="sP0ocS1fit/b5F5utrRnkA==" spinCount="100000" sheet="1" objects="1" scenarios="1" formatColumns="0"/>
  <mergeCells count="2">
    <mergeCell ref="G1:H1"/>
    <mergeCell ref="G2:H2"/>
  </mergeCells>
  <dataValidations count="4">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34 G32 G21 G14 G10 G8 G6 G16" xr:uid="{00000000-0002-0000-0A00-000000000000}">
      <formula1>0</formula1>
      <formula2>120</formula2>
    </dataValidation>
    <dataValidation allowBlank="1" showInputMessage="1" showErrorMessage="1" prompt="adsfa" sqref="I1" xr:uid="{00000000-0002-0000-0A00-000001000000}"/>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32 F26 F34 F30 F6 F16 F8 F21 F10 F14" xr:uid="{00000000-0002-0000-0A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22:H25 H35:H36 H27:H29 H31 H33 H4:H5 H7 H9 H17:H20 H11:H13 H15" xr:uid="{00000000-0002-0000-0A00-000003000000}">
      <formula1>0</formula1>
      <formula2>120</formula2>
    </dataValidation>
  </dataValidations>
  <hyperlinks>
    <hyperlink ref="G1" location="'Hours Summary'!A1" display="Return to Main" xr:uid="{00000000-0004-0000-0A00-000000000000}"/>
  </hyperlinks>
  <printOptions horizontalCentered="1"/>
  <pageMargins left="0.25" right="0.25" top="0.75" bottom="0.75" header="0.3" footer="0.3"/>
  <pageSetup orientation="portrait"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sheetView>
  </sheetViews>
  <sheetFormatPr defaultColWidth="8.90625" defaultRowHeight="25.5" customHeight="1" thickBottom="1" x14ac:dyDescent="0.25"/>
  <cols>
    <col min="1" max="1" width="2.08984375" customWidth="1"/>
    <col min="2" max="2" width="22.08984375" customWidth="1"/>
    <col min="3" max="3" width="13.90625" customWidth="1"/>
    <col min="4" max="4" width="18" customWidth="1"/>
    <col min="5" max="5" width="17.08984375" customWidth="1"/>
    <col min="6" max="6" width="15.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132" t="s">
        <v>100</v>
      </c>
      <c r="C1" s="1"/>
      <c r="E1" s="48" t="s">
        <v>50</v>
      </c>
      <c r="F1" s="49">
        <f>C2+F2</f>
        <v>0</v>
      </c>
      <c r="G1" s="613"/>
      <c r="H1" s="613"/>
      <c r="I1" s="117"/>
    </row>
    <row r="2" spans="2:11" ht="70.5" customHeight="1" thickBot="1" x14ac:dyDescent="0.35">
      <c r="B2" s="35" t="s">
        <v>39</v>
      </c>
      <c r="C2" s="38">
        <f>C38</f>
        <v>0</v>
      </c>
      <c r="D2" s="36" t="s">
        <v>18</v>
      </c>
      <c r="E2" s="37" t="s">
        <v>40</v>
      </c>
      <c r="F2" s="39">
        <f>E38</f>
        <v>0</v>
      </c>
      <c r="G2" s="614" t="s">
        <v>18</v>
      </c>
      <c r="H2" s="615"/>
      <c r="I2" s="8"/>
      <c r="J2" s="3"/>
    </row>
    <row r="3" spans="2:11" ht="32.25" customHeight="1" thickBot="1" x14ac:dyDescent="0.35">
      <c r="B3" s="44" t="s">
        <v>3</v>
      </c>
      <c r="C3" s="51" t="s">
        <v>1</v>
      </c>
      <c r="D3" s="51" t="s">
        <v>2</v>
      </c>
      <c r="E3" s="51" t="s">
        <v>16</v>
      </c>
      <c r="F3" s="92" t="s">
        <v>20</v>
      </c>
      <c r="G3" s="52" t="s">
        <v>109</v>
      </c>
      <c r="H3" s="149" t="s">
        <v>47</v>
      </c>
      <c r="I3" s="2"/>
      <c r="J3" s="3"/>
    </row>
    <row r="4" spans="2:11" ht="25.5" customHeight="1" thickBot="1" x14ac:dyDescent="0.25">
      <c r="B4" s="110" t="s">
        <v>71</v>
      </c>
      <c r="C4" s="75"/>
      <c r="D4" s="75"/>
      <c r="E4" s="80">
        <f t="shared" ref="E4:E13" si="0">IFERROR((D4-C4)*24*60,0)</f>
        <v>0</v>
      </c>
      <c r="F4" s="85"/>
      <c r="G4" s="85"/>
      <c r="H4" s="148"/>
      <c r="I4" s="4"/>
      <c r="J4" s="5"/>
      <c r="K4" t="s">
        <v>0</v>
      </c>
    </row>
    <row r="5" spans="2:11" ht="25.5" customHeight="1" thickBot="1" x14ac:dyDescent="0.25">
      <c r="B5" s="111" t="s">
        <v>58</v>
      </c>
      <c r="C5" s="76"/>
      <c r="D5" s="76"/>
      <c r="E5" s="80">
        <f t="shared" si="0"/>
        <v>0</v>
      </c>
      <c r="F5" s="85"/>
      <c r="G5" s="85"/>
      <c r="H5" s="148"/>
      <c r="I5" s="6"/>
      <c r="J5" s="6"/>
      <c r="K5" t="s">
        <v>0</v>
      </c>
    </row>
    <row r="6" spans="2:11" ht="25.5" customHeight="1" thickBot="1" x14ac:dyDescent="0.25">
      <c r="B6" s="112" t="s">
        <v>4</v>
      </c>
      <c r="C6" s="74"/>
      <c r="D6" s="74"/>
      <c r="E6" s="79">
        <f t="shared" si="0"/>
        <v>0</v>
      </c>
      <c r="F6" s="86">
        <f>E6</f>
        <v>0</v>
      </c>
      <c r="G6" s="145"/>
      <c r="H6" s="85"/>
      <c r="I6" s="7"/>
      <c r="J6" s="7"/>
    </row>
    <row r="7" spans="2:11" ht="25.5" customHeight="1" thickBot="1" x14ac:dyDescent="0.25">
      <c r="B7" s="111" t="s">
        <v>7</v>
      </c>
      <c r="C7" s="76"/>
      <c r="D7" s="76"/>
      <c r="E7" s="80">
        <f t="shared" si="0"/>
        <v>0</v>
      </c>
      <c r="F7" s="85"/>
      <c r="G7" s="85"/>
      <c r="H7" s="148"/>
      <c r="I7" s="7"/>
      <c r="J7" s="7"/>
    </row>
    <row r="8" spans="2:11" ht="25.5" customHeight="1" thickBot="1" x14ac:dyDescent="0.25">
      <c r="B8" s="112" t="s">
        <v>5</v>
      </c>
      <c r="C8" s="74"/>
      <c r="D8" s="74"/>
      <c r="E8" s="79">
        <f t="shared" si="0"/>
        <v>0</v>
      </c>
      <c r="F8" s="86">
        <f>E8</f>
        <v>0</v>
      </c>
      <c r="G8" s="145"/>
      <c r="H8" s="85"/>
      <c r="I8" s="7"/>
      <c r="J8" s="7"/>
    </row>
    <row r="9" spans="2:11" ht="25.5" customHeight="1" thickBot="1" x14ac:dyDescent="0.25">
      <c r="B9" s="111" t="s">
        <v>7</v>
      </c>
      <c r="C9" s="76"/>
      <c r="D9" s="76"/>
      <c r="E9" s="80">
        <f t="shared" si="0"/>
        <v>0</v>
      </c>
      <c r="F9" s="85"/>
      <c r="G9" s="85"/>
      <c r="H9" s="148"/>
      <c r="I9" s="7"/>
      <c r="J9" s="7"/>
    </row>
    <row r="10" spans="2:11" ht="25.5" customHeight="1" thickBot="1" x14ac:dyDescent="0.25">
      <c r="B10" s="112" t="s">
        <v>6</v>
      </c>
      <c r="C10" s="74"/>
      <c r="D10" s="74"/>
      <c r="E10" s="79">
        <f t="shared" si="0"/>
        <v>0</v>
      </c>
      <c r="F10" s="86">
        <f>E10</f>
        <v>0</v>
      </c>
      <c r="G10" s="145"/>
      <c r="H10" s="85"/>
      <c r="I10" s="7"/>
      <c r="J10" s="7"/>
    </row>
    <row r="11" spans="2:11" ht="25.5" customHeight="1" thickBot="1" x14ac:dyDescent="0.25">
      <c r="B11" s="111" t="s">
        <v>7</v>
      </c>
      <c r="C11" s="76"/>
      <c r="D11" s="76"/>
      <c r="E11" s="80">
        <f t="shared" si="0"/>
        <v>0</v>
      </c>
      <c r="F11" s="85"/>
      <c r="G11" s="85"/>
      <c r="H11" s="148"/>
      <c r="I11" s="7"/>
      <c r="J11" s="7"/>
    </row>
    <row r="12" spans="2:11" ht="36" customHeight="1" thickBot="1" x14ac:dyDescent="0.25">
      <c r="B12" s="111" t="s">
        <v>72</v>
      </c>
      <c r="C12" s="76"/>
      <c r="D12" s="76"/>
      <c r="E12" s="80">
        <f t="shared" si="0"/>
        <v>0</v>
      </c>
      <c r="F12" s="85"/>
      <c r="G12" s="85"/>
      <c r="H12" s="148"/>
      <c r="I12" s="7"/>
      <c r="J12" s="7"/>
    </row>
    <row r="13" spans="2:11" ht="25.5" customHeight="1" thickBot="1" x14ac:dyDescent="0.25">
      <c r="B13" s="111" t="s">
        <v>7</v>
      </c>
      <c r="C13" s="76"/>
      <c r="D13" s="76"/>
      <c r="E13" s="80">
        <f t="shared" si="0"/>
        <v>0</v>
      </c>
      <c r="F13" s="85"/>
      <c r="G13" s="85"/>
      <c r="H13" s="148"/>
      <c r="I13" s="7"/>
      <c r="J13" s="7"/>
    </row>
    <row r="14" spans="2:11" ht="25.5" customHeight="1" thickBot="1" x14ac:dyDescent="0.25">
      <c r="B14" s="112" t="s">
        <v>132</v>
      </c>
      <c r="C14" s="74"/>
      <c r="D14" s="74"/>
      <c r="E14" s="79">
        <f>IFERROR((D14-C14)*24*60,0)</f>
        <v>0</v>
      </c>
      <c r="F14" s="86">
        <f>E14</f>
        <v>0</v>
      </c>
      <c r="G14" s="145"/>
      <c r="H14" s="85"/>
      <c r="I14" s="7"/>
      <c r="J14" s="7"/>
    </row>
    <row r="15" spans="2:11" ht="25.5" customHeight="1" thickBot="1" x14ac:dyDescent="0.25">
      <c r="B15" s="111" t="s">
        <v>7</v>
      </c>
      <c r="C15" s="76"/>
      <c r="D15" s="76"/>
      <c r="E15" s="80">
        <f>IFERROR((D15-C15)*24*60,0)</f>
        <v>0</v>
      </c>
      <c r="F15" s="85"/>
      <c r="G15" s="85"/>
      <c r="H15" s="148"/>
      <c r="I15" s="7"/>
      <c r="J15" s="7"/>
    </row>
    <row r="16" spans="2:11" ht="25.5" customHeight="1" thickBot="1" x14ac:dyDescent="0.25">
      <c r="B16" s="112" t="s">
        <v>73</v>
      </c>
      <c r="C16" s="74"/>
      <c r="D16" s="74"/>
      <c r="E16" s="79">
        <f>IFERROR((D16-C16)*24*60,0)</f>
        <v>0</v>
      </c>
      <c r="F16" s="86">
        <f>E16</f>
        <v>0</v>
      </c>
      <c r="G16" s="145"/>
      <c r="H16" s="85"/>
      <c r="I16" s="7"/>
      <c r="J16" s="7"/>
    </row>
    <row r="17" spans="2:10" ht="25.5" customHeight="1" thickBot="1" x14ac:dyDescent="0.25">
      <c r="B17" s="111" t="s">
        <v>7</v>
      </c>
      <c r="C17" s="76"/>
      <c r="D17" s="76"/>
      <c r="E17" s="80">
        <f t="shared" ref="E17:E22" si="1">IFERROR((D17-C17)*24*60,0)</f>
        <v>0</v>
      </c>
      <c r="F17" s="85"/>
      <c r="G17" s="85"/>
      <c r="H17" s="148"/>
      <c r="I17" s="7"/>
      <c r="J17" s="7"/>
    </row>
    <row r="18" spans="2:10" ht="25.5" customHeight="1" thickBot="1" x14ac:dyDescent="0.25">
      <c r="B18" s="111" t="s">
        <v>9</v>
      </c>
      <c r="C18" s="76"/>
      <c r="D18" s="76"/>
      <c r="E18" s="80">
        <f t="shared" si="1"/>
        <v>0</v>
      </c>
      <c r="F18" s="85"/>
      <c r="G18" s="85"/>
      <c r="H18" s="148"/>
    </row>
    <row r="19" spans="2:10" ht="36" customHeight="1" thickBot="1" x14ac:dyDescent="0.25">
      <c r="B19" s="111" t="s">
        <v>17</v>
      </c>
      <c r="C19" s="76"/>
      <c r="D19" s="76"/>
      <c r="E19" s="80">
        <f t="shared" si="1"/>
        <v>0</v>
      </c>
      <c r="F19" s="85"/>
      <c r="G19" s="85"/>
      <c r="H19" s="148"/>
    </row>
    <row r="20" spans="2:10" ht="25.5" customHeight="1" thickBot="1" x14ac:dyDescent="0.25">
      <c r="B20" s="111" t="s">
        <v>7</v>
      </c>
      <c r="C20" s="76"/>
      <c r="D20" s="76"/>
      <c r="E20" s="80">
        <f t="shared" si="1"/>
        <v>0</v>
      </c>
      <c r="F20" s="85"/>
      <c r="G20" s="85"/>
      <c r="H20" s="148"/>
    </row>
    <row r="21" spans="2:10" ht="25.5" customHeight="1" thickBot="1" x14ac:dyDescent="0.25">
      <c r="B21" s="112" t="s">
        <v>8</v>
      </c>
      <c r="C21" s="74"/>
      <c r="D21" s="74"/>
      <c r="E21" s="79">
        <f t="shared" si="1"/>
        <v>0</v>
      </c>
      <c r="F21" s="86">
        <v>0</v>
      </c>
      <c r="G21" s="145"/>
      <c r="H21" s="85"/>
    </row>
    <row r="22" spans="2:10" ht="25.5" customHeight="1" thickBot="1" x14ac:dyDescent="0.25">
      <c r="B22" s="111" t="s">
        <v>7</v>
      </c>
      <c r="C22" s="76"/>
      <c r="D22" s="76"/>
      <c r="E22" s="80">
        <f t="shared" si="1"/>
        <v>0</v>
      </c>
      <c r="F22" s="85"/>
      <c r="G22" s="85"/>
      <c r="H22" s="148"/>
    </row>
    <row r="23" spans="2:10" ht="29.25" customHeight="1" thickBot="1" x14ac:dyDescent="0.25">
      <c r="B23" s="110" t="str">
        <f>'Mon-Day 1-S2'!B23</f>
        <v>Lunch Supervision</v>
      </c>
      <c r="C23" s="75"/>
      <c r="D23" s="75"/>
      <c r="E23" s="80">
        <f t="shared" ref="E23:E36" si="2">IFERROR((D23-C23)*24*60,0)</f>
        <v>0</v>
      </c>
      <c r="F23" s="85"/>
      <c r="G23" s="85"/>
      <c r="H23" s="148"/>
    </row>
    <row r="24" spans="2:10" ht="35.25" customHeight="1" thickBot="1" x14ac:dyDescent="0.25">
      <c r="B24" s="110" t="str">
        <f>'Mon-Day 1-S2'!B24</f>
        <v>Lunch Recess Supervision</v>
      </c>
      <c r="C24" s="75"/>
      <c r="D24" s="75"/>
      <c r="E24" s="80">
        <f t="shared" si="2"/>
        <v>0</v>
      </c>
      <c r="F24" s="85"/>
      <c r="G24" s="85"/>
      <c r="H24" s="148"/>
    </row>
    <row r="25" spans="2:10" ht="25.5" customHeight="1" thickBot="1" x14ac:dyDescent="0.25">
      <c r="B25" s="110" t="str">
        <f>'Mon-Day 1-S2'!B25</f>
        <v>Transition/Break</v>
      </c>
      <c r="C25" s="75"/>
      <c r="D25" s="75"/>
      <c r="E25" s="80">
        <f t="shared" si="2"/>
        <v>0</v>
      </c>
      <c r="F25" s="85"/>
      <c r="G25" s="85"/>
      <c r="H25" s="148"/>
    </row>
    <row r="26" spans="2:10" ht="25.5" customHeight="1" thickBot="1" x14ac:dyDescent="0.25">
      <c r="B26" s="116" t="str">
        <f>'Mon-Day 1-S2'!B26</f>
        <v>Block 7</v>
      </c>
      <c r="C26" s="83"/>
      <c r="D26" s="83"/>
      <c r="E26" s="79">
        <f t="shared" si="2"/>
        <v>0</v>
      </c>
      <c r="F26" s="86">
        <f>E26</f>
        <v>0</v>
      </c>
      <c r="G26" s="145"/>
      <c r="H26" s="85"/>
    </row>
    <row r="27" spans="2:10" ht="25.5" customHeight="1" thickBot="1" x14ac:dyDescent="0.25">
      <c r="B27" s="110" t="str">
        <f>'Mon-Day 1-S2'!B27</f>
        <v>Transition/Break</v>
      </c>
      <c r="C27" s="75"/>
      <c r="D27" s="75"/>
      <c r="E27" s="80">
        <f t="shared" si="2"/>
        <v>0</v>
      </c>
      <c r="F27" s="85"/>
      <c r="G27" s="85"/>
      <c r="H27" s="148"/>
    </row>
    <row r="28" spans="2:10" ht="33.75" customHeight="1" thickBot="1" x14ac:dyDescent="0.25">
      <c r="B28" s="110" t="str">
        <f>'Mon-Day 1-S2'!B28</f>
        <v>PM Recess Supervision</v>
      </c>
      <c r="C28" s="75"/>
      <c r="D28" s="75"/>
      <c r="E28" s="80">
        <f t="shared" si="2"/>
        <v>0</v>
      </c>
      <c r="F28" s="85"/>
      <c r="G28" s="85"/>
      <c r="H28" s="148"/>
    </row>
    <row r="29" spans="2:10" ht="25.5" customHeight="1" thickBot="1" x14ac:dyDescent="0.25">
      <c r="B29" s="110" t="str">
        <f>'Mon-Day 1-S2'!B29</f>
        <v>Transition/Break</v>
      </c>
      <c r="C29" s="75"/>
      <c r="D29" s="75"/>
      <c r="E29" s="80">
        <f t="shared" si="2"/>
        <v>0</v>
      </c>
      <c r="F29" s="85"/>
      <c r="G29" s="85"/>
      <c r="H29" s="148"/>
    </row>
    <row r="30" spans="2:10" ht="28.5" customHeight="1" thickBot="1" x14ac:dyDescent="0.25">
      <c r="B30" s="116" t="str">
        <f>'Mon-Day 1-S2'!B30</f>
        <v>Block 8</v>
      </c>
      <c r="C30" s="83"/>
      <c r="D30" s="83"/>
      <c r="E30" s="79">
        <f t="shared" si="2"/>
        <v>0</v>
      </c>
      <c r="F30" s="86">
        <f>E30</f>
        <v>0</v>
      </c>
      <c r="G30" s="145"/>
      <c r="H30" s="85"/>
    </row>
    <row r="31" spans="2:10" ht="25.5" customHeight="1" thickBot="1" x14ac:dyDescent="0.25">
      <c r="B31" s="110" t="str">
        <f>'Mon-Day 1-S2'!B31</f>
        <v>Transition/Break</v>
      </c>
      <c r="C31" s="75"/>
      <c r="D31" s="75"/>
      <c r="E31" s="80">
        <f t="shared" si="2"/>
        <v>0</v>
      </c>
      <c r="F31" s="85"/>
      <c r="G31" s="85"/>
      <c r="H31" s="148"/>
    </row>
    <row r="32" spans="2:10" ht="25.5" customHeight="1" thickBot="1" x14ac:dyDescent="0.25">
      <c r="B32" s="116" t="str">
        <f>'Mon-Day 1-S2'!B32</f>
        <v>Block 9</v>
      </c>
      <c r="C32" s="83"/>
      <c r="D32" s="83"/>
      <c r="E32" s="79">
        <f t="shared" si="2"/>
        <v>0</v>
      </c>
      <c r="F32" s="86">
        <f>E32</f>
        <v>0</v>
      </c>
      <c r="G32" s="145"/>
      <c r="H32" s="85"/>
    </row>
    <row r="33" spans="2:10" ht="25.5" customHeight="1" thickBot="1" x14ac:dyDescent="0.25">
      <c r="B33" s="110" t="str">
        <f>'Mon-Day 1-S2'!B33</f>
        <v>Transition/Break</v>
      </c>
      <c r="C33" s="75"/>
      <c r="D33" s="75"/>
      <c r="E33" s="80">
        <f t="shared" si="2"/>
        <v>0</v>
      </c>
      <c r="F33" s="85"/>
      <c r="G33" s="85"/>
      <c r="H33" s="148"/>
    </row>
    <row r="34" spans="2:10" ht="25.5" customHeight="1" thickBot="1" x14ac:dyDescent="0.25">
      <c r="B34" s="116" t="str">
        <f>'Mon-Day 1-S2'!B34</f>
        <v>Block 10</v>
      </c>
      <c r="C34" s="83"/>
      <c r="D34" s="83"/>
      <c r="E34" s="79">
        <f t="shared" si="2"/>
        <v>0</v>
      </c>
      <c r="F34" s="86">
        <f>E34</f>
        <v>0</v>
      </c>
      <c r="G34" s="145"/>
      <c r="H34" s="85"/>
    </row>
    <row r="35" spans="2:10" ht="25.5" customHeight="1" thickBot="1" x14ac:dyDescent="0.25">
      <c r="B35" s="110" t="str">
        <f>'Mon-Day 1-S2'!B35</f>
        <v>Transition/Break</v>
      </c>
      <c r="C35" s="75"/>
      <c r="D35" s="75"/>
      <c r="E35" s="80">
        <f t="shared" si="2"/>
        <v>0</v>
      </c>
      <c r="F35" s="85"/>
      <c r="G35" s="85"/>
      <c r="H35" s="148"/>
      <c r="I35" s="7"/>
      <c r="J35" s="7"/>
    </row>
    <row r="36" spans="2:10" ht="32.25" customHeight="1" thickBot="1" x14ac:dyDescent="0.25">
      <c r="B36" s="113" t="str">
        <f>'Mon-Day 1-S2'!B36</f>
        <v>After School Supervision</v>
      </c>
      <c r="C36" s="77"/>
      <c r="D36" s="77"/>
      <c r="E36" s="81">
        <f t="shared" si="2"/>
        <v>0</v>
      </c>
      <c r="F36" s="146"/>
      <c r="G36" s="146"/>
      <c r="H36" s="150"/>
      <c r="I36" s="7"/>
      <c r="J36" s="7"/>
    </row>
    <row r="37" spans="2:10" ht="29.25" customHeight="1" thickTop="1" thickBot="1" x14ac:dyDescent="0.25">
      <c r="B37" s="45"/>
      <c r="C37" s="46"/>
      <c r="D37" s="47"/>
      <c r="E37" s="78"/>
      <c r="F37" s="73">
        <f>F6+F8+F10+F14+F16+F21+F26+F30+F32+F34</f>
        <v>0</v>
      </c>
      <c r="G37" s="147">
        <f>G6+G8+G10+G14+G16+G21+G26+G30+G32+G34</f>
        <v>0</v>
      </c>
      <c r="H37" s="84">
        <f>H4+H5+H7+H9+H11+H12+H13+H15+H17+H18+H19+H20+H22+H23+H24+H25+H27+H28+H29+H31+H33+H35+H36</f>
        <v>0</v>
      </c>
      <c r="I37" s="7"/>
      <c r="J37" s="7"/>
    </row>
    <row r="38" spans="2:10" ht="48" customHeight="1" thickBot="1" x14ac:dyDescent="0.25">
      <c r="B38" s="115" t="s">
        <v>48</v>
      </c>
      <c r="C38" s="73">
        <f>(F6+F8+F10+F14+F16+F21+F26+F30+F32+F34)</f>
        <v>0</v>
      </c>
      <c r="D38" s="34" t="s">
        <v>49</v>
      </c>
      <c r="E38" s="84">
        <f>G37+H37</f>
        <v>0</v>
      </c>
      <c r="F38" s="85"/>
      <c r="G38" s="85"/>
      <c r="H38" s="85"/>
    </row>
  </sheetData>
  <sheetProtection algorithmName="SHA-512" hashValue="mln77r4CTy+DO+PtHrlKN8X/klkY1YUGA5FWbeezSHzMhNVpInblfWzSDiQoodve9rav9w+nPDk3GniY6fmyFQ==" saltValue="y1v3mWgfIuZ3Z21UcRomIw==" spinCount="100000" sheet="1" formatColumns="0"/>
  <mergeCells count="2">
    <mergeCell ref="G1:H1"/>
    <mergeCell ref="G2:H2"/>
  </mergeCells>
  <dataValidations count="4">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34 G32 G21 G14 G10 G8 G6 G16" xr:uid="{00000000-0002-0000-0B00-000000000000}">
      <formula1>0</formula1>
      <formula2>120</formula2>
    </dataValidation>
    <dataValidation allowBlank="1" showInputMessage="1" showErrorMessage="1" prompt="adsfa" sqref="I1" xr:uid="{00000000-0002-0000-0B00-000001000000}"/>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32 F26 F34 F30 F6 F16 F14 F21 F8 F10" xr:uid="{00000000-0002-0000-0B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22:H25 H35:H36 H27:H29 H31 H33 H4:H5 H7 H9 H17:H20 H11:H13 H15" xr:uid="{00000000-0002-0000-0B00-000003000000}">
      <formula1>0</formula1>
      <formula2>120</formula2>
    </dataValidation>
  </dataValidations>
  <hyperlinks>
    <hyperlink ref="G1" location="'Hours Summary'!A1" display="Return to Main" xr:uid="{A8BB62B0-9B6C-426A-B844-42785818578D}"/>
  </hyperlinks>
  <printOptions horizontalCentered="1"/>
  <pageMargins left="0.25" right="0.25" top="0.75" bottom="0.75" header="0.3" footer="0.3"/>
  <pageSetup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90625" defaultRowHeight="25.5" customHeight="1" thickBottom="1" x14ac:dyDescent="0.25"/>
  <cols>
    <col min="1" max="1" width="2.08984375" customWidth="1"/>
    <col min="2" max="2" width="22.08984375" customWidth="1"/>
    <col min="3" max="3" width="13.90625" customWidth="1"/>
    <col min="4" max="5" width="17.08984375" customWidth="1"/>
    <col min="6" max="6" width="15.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132" t="s">
        <v>101</v>
      </c>
      <c r="C1" s="1"/>
      <c r="E1" s="48" t="s">
        <v>50</v>
      </c>
      <c r="F1" s="49">
        <f>C2+F2</f>
        <v>0</v>
      </c>
      <c r="G1" s="613"/>
      <c r="H1" s="613"/>
      <c r="I1" s="117"/>
    </row>
    <row r="2" spans="2:11" ht="70.5" customHeight="1" thickBot="1" x14ac:dyDescent="0.35">
      <c r="B2" s="35" t="s">
        <v>39</v>
      </c>
      <c r="C2" s="38">
        <f>C38</f>
        <v>0</v>
      </c>
      <c r="D2" s="36" t="s">
        <v>18</v>
      </c>
      <c r="E2" s="37" t="s">
        <v>40</v>
      </c>
      <c r="F2" s="39">
        <f>E38</f>
        <v>0</v>
      </c>
      <c r="G2" s="614" t="s">
        <v>18</v>
      </c>
      <c r="H2" s="615"/>
      <c r="I2" s="8"/>
      <c r="J2" s="3"/>
    </row>
    <row r="3" spans="2:11" ht="32.25" customHeight="1" thickBot="1" x14ac:dyDescent="0.35">
      <c r="B3" s="44" t="s">
        <v>3</v>
      </c>
      <c r="C3" s="51" t="s">
        <v>1</v>
      </c>
      <c r="D3" s="51" t="s">
        <v>2</v>
      </c>
      <c r="E3" s="51" t="s">
        <v>16</v>
      </c>
      <c r="F3" s="92" t="s">
        <v>20</v>
      </c>
      <c r="G3" s="52" t="s">
        <v>109</v>
      </c>
      <c r="H3" s="149" t="s">
        <v>47</v>
      </c>
      <c r="I3" s="2"/>
      <c r="J3" s="3"/>
    </row>
    <row r="4" spans="2:11" ht="25.5" customHeight="1" thickBot="1" x14ac:dyDescent="0.25">
      <c r="B4" s="110" t="s">
        <v>71</v>
      </c>
      <c r="C4" s="75"/>
      <c r="D4" s="75"/>
      <c r="E4" s="80">
        <f t="shared" ref="E4:E13" si="0">IFERROR((D4-C4)*24*60,0)</f>
        <v>0</v>
      </c>
      <c r="F4" s="85"/>
      <c r="G4" s="85"/>
      <c r="H4" s="148"/>
      <c r="I4" s="4"/>
      <c r="J4" s="5"/>
      <c r="K4" t="s">
        <v>0</v>
      </c>
    </row>
    <row r="5" spans="2:11" ht="25.5" customHeight="1" thickBot="1" x14ac:dyDescent="0.25">
      <c r="B5" s="111" t="s">
        <v>58</v>
      </c>
      <c r="C5" s="76"/>
      <c r="D5" s="76"/>
      <c r="E5" s="80">
        <f t="shared" si="0"/>
        <v>0</v>
      </c>
      <c r="F5" s="85"/>
      <c r="G5" s="85"/>
      <c r="H5" s="148"/>
      <c r="I5" s="6"/>
      <c r="J5" s="6"/>
      <c r="K5" t="s">
        <v>0</v>
      </c>
    </row>
    <row r="6" spans="2:11" ht="25.5" customHeight="1" thickBot="1" x14ac:dyDescent="0.25">
      <c r="B6" s="112" t="s">
        <v>4</v>
      </c>
      <c r="C6" s="74"/>
      <c r="D6" s="74"/>
      <c r="E6" s="79">
        <f t="shared" si="0"/>
        <v>0</v>
      </c>
      <c r="F6" s="86">
        <f>E6</f>
        <v>0</v>
      </c>
      <c r="G6" s="145"/>
      <c r="H6" s="85"/>
      <c r="I6" s="7"/>
      <c r="J6" s="7"/>
    </row>
    <row r="7" spans="2:11" ht="25.5" customHeight="1" thickBot="1" x14ac:dyDescent="0.25">
      <c r="B7" s="111" t="s">
        <v>7</v>
      </c>
      <c r="C7" s="76"/>
      <c r="D7" s="76"/>
      <c r="E7" s="80">
        <f t="shared" si="0"/>
        <v>0</v>
      </c>
      <c r="F7" s="85"/>
      <c r="G7" s="85"/>
      <c r="H7" s="148"/>
      <c r="I7" s="7"/>
      <c r="J7" s="7"/>
    </row>
    <row r="8" spans="2:11" ht="25.5" customHeight="1" thickBot="1" x14ac:dyDescent="0.25">
      <c r="B8" s="112" t="s">
        <v>5</v>
      </c>
      <c r="C8" s="74"/>
      <c r="D8" s="74"/>
      <c r="E8" s="79">
        <f t="shared" si="0"/>
        <v>0</v>
      </c>
      <c r="F8" s="86">
        <f>E8</f>
        <v>0</v>
      </c>
      <c r="G8" s="145"/>
      <c r="H8" s="85"/>
      <c r="I8" s="7"/>
      <c r="J8" s="7"/>
    </row>
    <row r="9" spans="2:11" ht="25.5" customHeight="1" thickBot="1" x14ac:dyDescent="0.25">
      <c r="B9" s="111" t="s">
        <v>7</v>
      </c>
      <c r="C9" s="76"/>
      <c r="D9" s="76"/>
      <c r="E9" s="80">
        <f t="shared" si="0"/>
        <v>0</v>
      </c>
      <c r="F9" s="85"/>
      <c r="G9" s="85"/>
      <c r="H9" s="148"/>
      <c r="I9" s="7"/>
      <c r="J9" s="7"/>
    </row>
    <row r="10" spans="2:11" ht="25.5" customHeight="1" thickBot="1" x14ac:dyDescent="0.25">
      <c r="B10" s="112" t="s">
        <v>6</v>
      </c>
      <c r="C10" s="74"/>
      <c r="D10" s="74"/>
      <c r="E10" s="79">
        <f t="shared" si="0"/>
        <v>0</v>
      </c>
      <c r="F10" s="86">
        <f>E10</f>
        <v>0</v>
      </c>
      <c r="G10" s="145"/>
      <c r="H10" s="85"/>
      <c r="I10" s="7"/>
      <c r="J10" s="7"/>
    </row>
    <row r="11" spans="2:11" ht="25.5" customHeight="1" thickBot="1" x14ac:dyDescent="0.25">
      <c r="B11" s="111" t="s">
        <v>7</v>
      </c>
      <c r="C11" s="76"/>
      <c r="D11" s="76"/>
      <c r="E11" s="80">
        <f t="shared" si="0"/>
        <v>0</v>
      </c>
      <c r="F11" s="85"/>
      <c r="G11" s="85"/>
      <c r="H11" s="148"/>
      <c r="I11" s="7"/>
      <c r="J11" s="7"/>
    </row>
    <row r="12" spans="2:11" ht="36" customHeight="1" thickBot="1" x14ac:dyDescent="0.25">
      <c r="B12" s="111" t="s">
        <v>72</v>
      </c>
      <c r="C12" s="76"/>
      <c r="D12" s="76"/>
      <c r="E12" s="80">
        <f t="shared" si="0"/>
        <v>0</v>
      </c>
      <c r="F12" s="85"/>
      <c r="G12" s="85"/>
      <c r="H12" s="148"/>
      <c r="I12" s="7"/>
      <c r="J12" s="7"/>
    </row>
    <row r="13" spans="2:11" ht="25.5" customHeight="1" thickBot="1" x14ac:dyDescent="0.25">
      <c r="B13" s="111" t="s">
        <v>7</v>
      </c>
      <c r="C13" s="76"/>
      <c r="D13" s="76"/>
      <c r="E13" s="80">
        <f t="shared" si="0"/>
        <v>0</v>
      </c>
      <c r="F13" s="85"/>
      <c r="G13" s="85"/>
      <c r="H13" s="148"/>
      <c r="I13" s="7"/>
      <c r="J13" s="7"/>
    </row>
    <row r="14" spans="2:11" ht="25.5" customHeight="1" thickBot="1" x14ac:dyDescent="0.25">
      <c r="B14" s="112" t="s">
        <v>132</v>
      </c>
      <c r="C14" s="74"/>
      <c r="D14" s="74"/>
      <c r="E14" s="79">
        <f>IFERROR((D14-C14)*24*60,0)</f>
        <v>0</v>
      </c>
      <c r="F14" s="86">
        <f>E14</f>
        <v>0</v>
      </c>
      <c r="G14" s="145"/>
      <c r="H14" s="85"/>
      <c r="I14" s="7"/>
      <c r="J14" s="7"/>
    </row>
    <row r="15" spans="2:11" ht="25.5" customHeight="1" thickBot="1" x14ac:dyDescent="0.25">
      <c r="B15" s="111" t="s">
        <v>7</v>
      </c>
      <c r="C15" s="76"/>
      <c r="D15" s="76"/>
      <c r="E15" s="80">
        <f>IFERROR((D15-C15)*24*60,0)</f>
        <v>0</v>
      </c>
      <c r="F15" s="85"/>
      <c r="G15" s="85"/>
      <c r="H15" s="148"/>
      <c r="I15" s="7"/>
      <c r="J15" s="7"/>
    </row>
    <row r="16" spans="2:11" ht="25.5" customHeight="1" thickBot="1" x14ac:dyDescent="0.25">
      <c r="B16" s="112" t="s">
        <v>73</v>
      </c>
      <c r="C16" s="74"/>
      <c r="D16" s="74"/>
      <c r="E16" s="79">
        <f>IFERROR((D16-C16)*24*60,0)</f>
        <v>0</v>
      </c>
      <c r="F16" s="86">
        <f>E16</f>
        <v>0</v>
      </c>
      <c r="G16" s="145"/>
      <c r="H16" s="85"/>
      <c r="I16" s="7"/>
      <c r="J16" s="7"/>
    </row>
    <row r="17" spans="2:10" ht="25.5" customHeight="1" thickBot="1" x14ac:dyDescent="0.25">
      <c r="B17" s="111" t="s">
        <v>7</v>
      </c>
      <c r="C17" s="76"/>
      <c r="D17" s="76"/>
      <c r="E17" s="80">
        <f t="shared" ref="E17:E22" si="1">IFERROR((D17-C17)*24*60,0)</f>
        <v>0</v>
      </c>
      <c r="F17" s="85"/>
      <c r="G17" s="85"/>
      <c r="H17" s="148"/>
      <c r="I17" s="7"/>
      <c r="J17" s="7"/>
    </row>
    <row r="18" spans="2:10" ht="25.5" customHeight="1" thickBot="1" x14ac:dyDescent="0.25">
      <c r="B18" s="111" t="s">
        <v>9</v>
      </c>
      <c r="C18" s="76"/>
      <c r="D18" s="76"/>
      <c r="E18" s="80">
        <f t="shared" si="1"/>
        <v>0</v>
      </c>
      <c r="F18" s="85"/>
      <c r="G18" s="85"/>
      <c r="H18" s="148"/>
    </row>
    <row r="19" spans="2:10" ht="36" customHeight="1" thickBot="1" x14ac:dyDescent="0.25">
      <c r="B19" s="111" t="s">
        <v>17</v>
      </c>
      <c r="C19" s="76"/>
      <c r="D19" s="76"/>
      <c r="E19" s="80">
        <f t="shared" si="1"/>
        <v>0</v>
      </c>
      <c r="F19" s="85"/>
      <c r="G19" s="85"/>
      <c r="H19" s="148"/>
    </row>
    <row r="20" spans="2:10" ht="25.5" customHeight="1" thickBot="1" x14ac:dyDescent="0.25">
      <c r="B20" s="111" t="s">
        <v>7</v>
      </c>
      <c r="C20" s="76"/>
      <c r="D20" s="76"/>
      <c r="E20" s="80">
        <f t="shared" si="1"/>
        <v>0</v>
      </c>
      <c r="F20" s="85"/>
      <c r="G20" s="85"/>
      <c r="H20" s="148"/>
    </row>
    <row r="21" spans="2:10" ht="25.5" customHeight="1" thickBot="1" x14ac:dyDescent="0.25">
      <c r="B21" s="112" t="s">
        <v>8</v>
      </c>
      <c r="C21" s="74"/>
      <c r="D21" s="74"/>
      <c r="E21" s="79">
        <f t="shared" si="1"/>
        <v>0</v>
      </c>
      <c r="F21" s="86">
        <f>E21</f>
        <v>0</v>
      </c>
      <c r="G21" s="145"/>
      <c r="H21" s="85"/>
    </row>
    <row r="22" spans="2:10" ht="25.5" customHeight="1" thickBot="1" x14ac:dyDescent="0.25">
      <c r="B22" s="111" t="s">
        <v>7</v>
      </c>
      <c r="C22" s="76"/>
      <c r="D22" s="76"/>
      <c r="E22" s="80">
        <f t="shared" si="1"/>
        <v>0</v>
      </c>
      <c r="F22" s="85"/>
      <c r="G22" s="85"/>
      <c r="H22" s="148"/>
    </row>
    <row r="23" spans="2:10" ht="29.25" customHeight="1" thickBot="1" x14ac:dyDescent="0.25">
      <c r="B23" s="110" t="str">
        <f>'Mon-Day 1-S2'!B23</f>
        <v>Lunch Supervision</v>
      </c>
      <c r="C23" s="75"/>
      <c r="D23" s="75"/>
      <c r="E23" s="80">
        <f t="shared" ref="E23:E36" si="2">IFERROR((D23-C23)*24*60,0)</f>
        <v>0</v>
      </c>
      <c r="F23" s="85"/>
      <c r="G23" s="85"/>
      <c r="H23" s="148"/>
    </row>
    <row r="24" spans="2:10" ht="36.75" customHeight="1" thickBot="1" x14ac:dyDescent="0.25">
      <c r="B24" s="110" t="str">
        <f>'Mon-Day 1-S2'!B24</f>
        <v>Lunch Recess Supervision</v>
      </c>
      <c r="C24" s="75"/>
      <c r="D24" s="75"/>
      <c r="E24" s="80">
        <f t="shared" si="2"/>
        <v>0</v>
      </c>
      <c r="F24" s="85"/>
      <c r="G24" s="85"/>
      <c r="H24" s="148"/>
    </row>
    <row r="25" spans="2:10" ht="25.5" customHeight="1" thickBot="1" x14ac:dyDescent="0.25">
      <c r="B25" s="110" t="str">
        <f>'Mon-Day 1-S2'!B25</f>
        <v>Transition/Break</v>
      </c>
      <c r="C25" s="75"/>
      <c r="D25" s="75"/>
      <c r="E25" s="80">
        <f t="shared" si="2"/>
        <v>0</v>
      </c>
      <c r="F25" s="85"/>
      <c r="G25" s="85"/>
      <c r="H25" s="148"/>
    </row>
    <row r="26" spans="2:10" ht="25.5" customHeight="1" thickBot="1" x14ac:dyDescent="0.25">
      <c r="B26" s="116" t="str">
        <f>'Mon-Day 1-S2'!B26</f>
        <v>Block 7</v>
      </c>
      <c r="C26" s="83"/>
      <c r="D26" s="83"/>
      <c r="E26" s="79">
        <f t="shared" si="2"/>
        <v>0</v>
      </c>
      <c r="F26" s="86">
        <f>E26</f>
        <v>0</v>
      </c>
      <c r="G26" s="145"/>
      <c r="H26" s="85"/>
    </row>
    <row r="27" spans="2:10" ht="25.5" customHeight="1" thickBot="1" x14ac:dyDescent="0.25">
      <c r="B27" s="110" t="str">
        <f>'Mon-Day 1-S2'!B27</f>
        <v>Transition/Break</v>
      </c>
      <c r="C27" s="75"/>
      <c r="D27" s="75"/>
      <c r="E27" s="80">
        <f t="shared" si="2"/>
        <v>0</v>
      </c>
      <c r="F27" s="85"/>
      <c r="G27" s="85"/>
      <c r="H27" s="148"/>
    </row>
    <row r="28" spans="2:10" ht="35.25" customHeight="1" thickBot="1" x14ac:dyDescent="0.25">
      <c r="B28" s="110" t="str">
        <f>'Mon-Day 1-S2'!B28</f>
        <v>PM Recess Supervision</v>
      </c>
      <c r="C28" s="75"/>
      <c r="D28" s="75"/>
      <c r="E28" s="80">
        <f t="shared" si="2"/>
        <v>0</v>
      </c>
      <c r="F28" s="85"/>
      <c r="G28" s="85"/>
      <c r="H28" s="148"/>
    </row>
    <row r="29" spans="2:10" ht="25.5" customHeight="1" thickBot="1" x14ac:dyDescent="0.25">
      <c r="B29" s="110" t="str">
        <f>'Mon-Day 1-S2'!B29</f>
        <v>Transition/Break</v>
      </c>
      <c r="C29" s="75"/>
      <c r="D29" s="75"/>
      <c r="E29" s="80">
        <f t="shared" si="2"/>
        <v>0</v>
      </c>
      <c r="F29" s="85"/>
      <c r="G29" s="85"/>
      <c r="H29" s="148"/>
    </row>
    <row r="30" spans="2:10" ht="28.5" customHeight="1" thickBot="1" x14ac:dyDescent="0.25">
      <c r="B30" s="116" t="str">
        <f>'Mon-Day 1-S2'!B30</f>
        <v>Block 8</v>
      </c>
      <c r="C30" s="83"/>
      <c r="D30" s="83"/>
      <c r="E30" s="79">
        <f t="shared" si="2"/>
        <v>0</v>
      </c>
      <c r="F30" s="86">
        <f>E30</f>
        <v>0</v>
      </c>
      <c r="G30" s="145"/>
      <c r="H30" s="85"/>
    </row>
    <row r="31" spans="2:10" ht="25.5" customHeight="1" thickBot="1" x14ac:dyDescent="0.25">
      <c r="B31" s="110" t="str">
        <f>'Mon-Day 1-S2'!B31</f>
        <v>Transition/Break</v>
      </c>
      <c r="C31" s="75"/>
      <c r="D31" s="75"/>
      <c r="E31" s="80">
        <f t="shared" si="2"/>
        <v>0</v>
      </c>
      <c r="F31" s="85"/>
      <c r="G31" s="85"/>
      <c r="H31" s="148"/>
    </row>
    <row r="32" spans="2:10" ht="25.5" customHeight="1" thickBot="1" x14ac:dyDescent="0.25">
      <c r="B32" s="116" t="str">
        <f>'Mon-Day 1-S2'!B32</f>
        <v>Block 9</v>
      </c>
      <c r="C32" s="83"/>
      <c r="D32" s="83"/>
      <c r="E32" s="79">
        <f t="shared" si="2"/>
        <v>0</v>
      </c>
      <c r="F32" s="86">
        <f>E32</f>
        <v>0</v>
      </c>
      <c r="G32" s="145"/>
      <c r="H32" s="85"/>
    </row>
    <row r="33" spans="2:10" ht="25.5" customHeight="1" thickBot="1" x14ac:dyDescent="0.25">
      <c r="B33" s="110" t="str">
        <f>'Mon-Day 1-S2'!B33</f>
        <v>Transition/Break</v>
      </c>
      <c r="C33" s="75"/>
      <c r="D33" s="75"/>
      <c r="E33" s="80">
        <f t="shared" si="2"/>
        <v>0</v>
      </c>
      <c r="F33" s="85"/>
      <c r="G33" s="85"/>
      <c r="H33" s="148"/>
    </row>
    <row r="34" spans="2:10" ht="25.5" customHeight="1" thickBot="1" x14ac:dyDescent="0.25">
      <c r="B34" s="116" t="str">
        <f>'Mon-Day 1-S2'!B34</f>
        <v>Block 10</v>
      </c>
      <c r="C34" s="83"/>
      <c r="D34" s="83"/>
      <c r="E34" s="79">
        <f t="shared" si="2"/>
        <v>0</v>
      </c>
      <c r="F34" s="86">
        <f>E34</f>
        <v>0</v>
      </c>
      <c r="G34" s="145"/>
      <c r="H34" s="85"/>
    </row>
    <row r="35" spans="2:10" ht="25.5" customHeight="1" thickBot="1" x14ac:dyDescent="0.25">
      <c r="B35" s="110" t="str">
        <f>'Mon-Day 1-S2'!B35</f>
        <v>Transition/Break</v>
      </c>
      <c r="C35" s="75"/>
      <c r="D35" s="75"/>
      <c r="E35" s="80">
        <f t="shared" si="2"/>
        <v>0</v>
      </c>
      <c r="F35" s="85"/>
      <c r="G35" s="85"/>
      <c r="H35" s="148"/>
      <c r="I35" s="7"/>
      <c r="J35" s="7"/>
    </row>
    <row r="36" spans="2:10" ht="36" customHeight="1" thickBot="1" x14ac:dyDescent="0.25">
      <c r="B36" s="113" t="str">
        <f>'Mon-Day 1-S2'!B36</f>
        <v>After School Supervision</v>
      </c>
      <c r="C36" s="77"/>
      <c r="D36" s="77"/>
      <c r="E36" s="81">
        <f t="shared" si="2"/>
        <v>0</v>
      </c>
      <c r="F36" s="146"/>
      <c r="G36" s="146"/>
      <c r="H36" s="150"/>
      <c r="I36" s="7"/>
      <c r="J36" s="7"/>
    </row>
    <row r="37" spans="2:10" ht="29.25" customHeight="1" thickTop="1" thickBot="1" x14ac:dyDescent="0.25">
      <c r="B37" s="45"/>
      <c r="C37" s="46"/>
      <c r="D37" s="47"/>
      <c r="E37" s="78"/>
      <c r="F37" s="73">
        <f>F6+F8+F10+F14+F16+F21+F26+F30+F32+F34</f>
        <v>0</v>
      </c>
      <c r="G37" s="147">
        <f>G6+G8+G10+G14+G16+G21+G26+G30+G32+G34</f>
        <v>0</v>
      </c>
      <c r="H37" s="84">
        <f>H4+H5+H7+H9+H11+H12+H13+H15+H17+H18+H19+H20+H22+H23+H24+H25+H27+H28+H29+H31+H33+H35+H36</f>
        <v>0</v>
      </c>
      <c r="I37" s="7"/>
      <c r="J37" s="7"/>
    </row>
    <row r="38" spans="2:10" ht="50.25" customHeight="1" thickBot="1" x14ac:dyDescent="0.25">
      <c r="B38" s="115" t="s">
        <v>48</v>
      </c>
      <c r="C38" s="73">
        <f>(F6+F8+F10+F14+F16+F21+F26+F30+F32+F34)</f>
        <v>0</v>
      </c>
      <c r="D38" s="34" t="s">
        <v>49</v>
      </c>
      <c r="E38" s="84">
        <f>G37+H37</f>
        <v>0</v>
      </c>
      <c r="F38" s="85"/>
      <c r="G38" s="85"/>
      <c r="H38" s="85"/>
    </row>
  </sheetData>
  <sheetProtection algorithmName="SHA-512" hashValue="+P2sjI3UEw7lwqUHQTVyJ81Jhg6vT9NYg8vLAJY34ILsB1j+MKrR2JbUQv03t0k9rPN2oym6wjNwoHVfmwYtgQ==" saltValue="SrF2DxSKiJTsTiv/nr/hgg==" spinCount="100000" sheet="1" formatColumns="0"/>
  <mergeCells count="2">
    <mergeCell ref="G1:H1"/>
    <mergeCell ref="G2:H2"/>
  </mergeCells>
  <dataValidations count="4">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34 G32 G21 G14 G10 G8 G6 G16" xr:uid="{00000000-0002-0000-0C00-000000000000}">
      <formula1>0</formula1>
      <formula2>120</formula2>
    </dataValidation>
    <dataValidation allowBlank="1" showInputMessage="1" showErrorMessage="1" prompt="adsfa" sqref="I1" xr:uid="{00000000-0002-0000-0C00-000001000000}"/>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32 F26 F34 F30 F6 F21 F8 F10 F16 F14" xr:uid="{00000000-0002-0000-0C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22:H25 H35:H36 H27:H29 H31 H33 H4:H5 H7 H9 H17:H20 H11:H13 H15" xr:uid="{00000000-0002-0000-0C00-000003000000}">
      <formula1>0</formula1>
      <formula2>120</formula2>
    </dataValidation>
  </dataValidations>
  <hyperlinks>
    <hyperlink ref="G1" location="'Hours Summary'!A1" display="Return to Main" xr:uid="{E9BFF08A-16E1-4040-AA5E-1524C5364570}"/>
  </hyperlinks>
  <printOptions horizontalCentered="1"/>
  <pageMargins left="0.25" right="0.25"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647B7-C975-4D47-9748-3F15CE2E40D6}">
  <sheetPr>
    <tabColor theme="0" tint="-0.14999847407452621"/>
    <pageSetUpPr fitToPage="1"/>
  </sheetPr>
  <dimension ref="A1:H71"/>
  <sheetViews>
    <sheetView zoomScaleNormal="100" workbookViewId="0">
      <selection activeCell="D69" sqref="D69:E69"/>
    </sheetView>
  </sheetViews>
  <sheetFormatPr defaultColWidth="9" defaultRowHeight="14.4" thickBottom="1" x14ac:dyDescent="0.3"/>
  <cols>
    <col min="1" max="1" width="26.08984375" style="306" customWidth="1"/>
    <col min="2" max="2" width="19.7265625" style="306" customWidth="1"/>
    <col min="3" max="3" width="14.36328125" style="306" customWidth="1"/>
    <col min="4" max="4" width="13.90625" style="306" customWidth="1"/>
    <col min="5" max="5" width="16.90625" style="306" customWidth="1"/>
    <col min="6" max="6" width="15.453125" style="306" customWidth="1"/>
    <col min="7" max="7" width="12.6328125" style="306" customWidth="1"/>
    <col min="8" max="16384" width="9" style="306"/>
  </cols>
  <sheetData>
    <row r="1" spans="1:8" ht="15" customHeight="1" thickBot="1" x14ac:dyDescent="0.3">
      <c r="A1" s="486" t="s">
        <v>150</v>
      </c>
      <c r="B1" s="487"/>
      <c r="C1" s="488"/>
      <c r="D1" s="492" t="s">
        <v>141</v>
      </c>
      <c r="E1" s="493"/>
      <c r="F1" s="494" t="str">
        <f>HOME!C3</f>
        <v>Type your name here.</v>
      </c>
      <c r="G1" s="495"/>
    </row>
    <row r="2" spans="1:8" thickBot="1" x14ac:dyDescent="0.3">
      <c r="A2" s="489"/>
      <c r="B2" s="490"/>
      <c r="C2" s="491"/>
      <c r="D2" s="496" t="s">
        <v>144</v>
      </c>
      <c r="E2" s="497"/>
      <c r="F2" s="498" t="str">
        <f>HOME!C4</f>
        <v>Type your school here.</v>
      </c>
      <c r="G2" s="499"/>
    </row>
    <row r="3" spans="1:8" ht="22.8" thickBot="1" x14ac:dyDescent="0.3">
      <c r="A3" s="371"/>
      <c r="B3" s="371"/>
      <c r="C3" s="371"/>
      <c r="D3" s="372"/>
      <c r="E3" s="372"/>
      <c r="F3" s="373"/>
      <c r="G3" s="373"/>
    </row>
    <row r="4" spans="1:8" ht="15.75" customHeight="1" thickBot="1" x14ac:dyDescent="0.3">
      <c r="A4" s="500" t="s">
        <v>158</v>
      </c>
      <c r="B4" s="500"/>
      <c r="C4" s="356">
        <f>HOME!C5</f>
        <v>1</v>
      </c>
      <c r="D4" s="318"/>
      <c r="E4" s="316"/>
      <c r="F4" s="316"/>
    </row>
    <row r="5" spans="1:8" ht="48.75" customHeight="1" thickBot="1" x14ac:dyDescent="0.3">
      <c r="A5" s="500" t="s">
        <v>159</v>
      </c>
      <c r="B5" s="500"/>
      <c r="C5" s="354">
        <f>HOME!I3</f>
        <v>1200</v>
      </c>
      <c r="G5" s="374" t="s">
        <v>192</v>
      </c>
    </row>
    <row r="6" spans="1:8" ht="15.75" customHeight="1" thickBot="1" x14ac:dyDescent="0.3">
      <c r="A6" s="501" t="s">
        <v>160</v>
      </c>
      <c r="B6" s="501"/>
      <c r="C6" s="354">
        <f>HOME!C6</f>
        <v>916</v>
      </c>
      <c r="D6" s="502" t="s">
        <v>193</v>
      </c>
      <c r="E6" s="503"/>
      <c r="F6" s="506">
        <f>C6+C7</f>
        <v>1200</v>
      </c>
      <c r="G6" s="508">
        <f>HOME!I3</f>
        <v>1200</v>
      </c>
    </row>
    <row r="7" spans="1:8" ht="15.75" customHeight="1" thickBot="1" x14ac:dyDescent="0.3">
      <c r="A7" s="501" t="s">
        <v>186</v>
      </c>
      <c r="B7" s="501"/>
      <c r="C7" s="354">
        <f>HOME!F6</f>
        <v>284</v>
      </c>
      <c r="D7" s="504"/>
      <c r="E7" s="505"/>
      <c r="F7" s="507"/>
      <c r="G7" s="509"/>
    </row>
    <row r="8" spans="1:8" ht="15.75" customHeight="1" thickBot="1" x14ac:dyDescent="0.3">
      <c r="A8" s="485"/>
      <c r="B8" s="485"/>
      <c r="C8" s="355"/>
    </row>
    <row r="9" spans="1:8" ht="15.75" customHeight="1" thickBot="1" x14ac:dyDescent="0.3">
      <c r="A9" s="371"/>
      <c r="B9" s="371"/>
      <c r="C9" s="371"/>
      <c r="D9" s="372"/>
      <c r="E9" s="372"/>
      <c r="F9" s="373"/>
      <c r="G9" s="373"/>
    </row>
    <row r="10" spans="1:8" ht="62.25" customHeight="1" thickBot="1" x14ac:dyDescent="0.3">
      <c r="A10" s="317"/>
      <c r="B10" s="366" t="s">
        <v>231</v>
      </c>
      <c r="C10" s="366" t="s">
        <v>232</v>
      </c>
      <c r="D10" s="367" t="s">
        <v>151</v>
      </c>
      <c r="E10" s="368"/>
      <c r="F10" s="369"/>
      <c r="G10" s="370" t="s">
        <v>18</v>
      </c>
      <c r="H10" s="308"/>
    </row>
    <row r="11" spans="1:8" ht="15" thickTop="1" thickBot="1" x14ac:dyDescent="0.3">
      <c r="A11" s="309" t="s">
        <v>162</v>
      </c>
      <c r="B11" s="377"/>
      <c r="C11" s="377"/>
      <c r="D11" s="348">
        <f>B11+C11</f>
        <v>0</v>
      </c>
      <c r="E11" s="483" t="s">
        <v>187</v>
      </c>
      <c r="F11" s="484"/>
      <c r="G11" s="448">
        <v>360</v>
      </c>
      <c r="H11" s="308"/>
    </row>
    <row r="12" spans="1:8" thickBot="1" x14ac:dyDescent="0.3">
      <c r="A12" s="311" t="s">
        <v>161</v>
      </c>
      <c r="B12" s="378"/>
      <c r="C12" s="378"/>
      <c r="D12" s="349">
        <f t="shared" ref="D12:D16" si="0">B12+C12</f>
        <v>0</v>
      </c>
      <c r="E12" s="481"/>
      <c r="F12" s="482"/>
      <c r="G12" s="449"/>
      <c r="H12" s="308"/>
    </row>
    <row r="13" spans="1:8" ht="31.5" customHeight="1" thickBot="1" x14ac:dyDescent="0.3">
      <c r="A13" s="328" t="s">
        <v>163</v>
      </c>
      <c r="B13" s="378"/>
      <c r="C13" s="378"/>
      <c r="D13" s="350">
        <f t="shared" si="0"/>
        <v>0</v>
      </c>
      <c r="E13" s="481" t="s">
        <v>181</v>
      </c>
      <c r="F13" s="482"/>
      <c r="G13" s="386">
        <f>HOME!I3</f>
        <v>1200</v>
      </c>
      <c r="H13" s="308"/>
    </row>
    <row r="14" spans="1:8" ht="15" customHeight="1" thickBot="1" x14ac:dyDescent="0.3">
      <c r="A14" s="311" t="s">
        <v>164</v>
      </c>
      <c r="B14" s="378"/>
      <c r="C14" s="378"/>
      <c r="D14" s="349">
        <f t="shared" si="0"/>
        <v>0</v>
      </c>
      <c r="E14" s="327"/>
      <c r="F14" s="357"/>
      <c r="G14" s="357"/>
      <c r="H14" s="308"/>
    </row>
    <row r="15" spans="1:8" ht="15.75" customHeight="1" thickBot="1" x14ac:dyDescent="0.3">
      <c r="A15" s="328" t="s">
        <v>165</v>
      </c>
      <c r="B15" s="378"/>
      <c r="C15" s="378"/>
      <c r="D15" s="350">
        <f t="shared" si="0"/>
        <v>0</v>
      </c>
      <c r="E15" s="475" t="s">
        <v>152</v>
      </c>
      <c r="F15" s="475"/>
      <c r="G15" s="476"/>
      <c r="H15" s="308"/>
    </row>
    <row r="16" spans="1:8" thickBot="1" x14ac:dyDescent="0.3">
      <c r="A16" s="313" t="s">
        <v>166</v>
      </c>
      <c r="B16" s="379"/>
      <c r="C16" s="379"/>
      <c r="D16" s="351">
        <f t="shared" si="0"/>
        <v>0</v>
      </c>
      <c r="E16" s="477"/>
      <c r="F16" s="477"/>
      <c r="G16" s="478"/>
      <c r="H16" s="308"/>
    </row>
    <row r="17" spans="1:8" ht="15.75" customHeight="1" thickTop="1" thickBot="1" x14ac:dyDescent="0.3">
      <c r="A17" s="328" t="s">
        <v>203</v>
      </c>
      <c r="B17" s="377"/>
      <c r="C17" s="377"/>
      <c r="D17" s="348">
        <f>B17+C17</f>
        <v>0</v>
      </c>
      <c r="E17" s="477"/>
      <c r="F17" s="477"/>
      <c r="G17" s="478"/>
      <c r="H17" s="308"/>
    </row>
    <row r="18" spans="1:8" thickBot="1" x14ac:dyDescent="0.3">
      <c r="A18" s="311" t="s">
        <v>204</v>
      </c>
      <c r="B18" s="383"/>
      <c r="C18" s="383"/>
      <c r="D18" s="400">
        <f>B18+C18</f>
        <v>0</v>
      </c>
      <c r="E18" s="477"/>
      <c r="F18" s="477"/>
      <c r="G18" s="478"/>
      <c r="H18" s="308"/>
    </row>
    <row r="19" spans="1:8" thickBot="1" x14ac:dyDescent="0.3">
      <c r="A19" s="328" t="s">
        <v>205</v>
      </c>
      <c r="B19" s="384"/>
      <c r="C19" s="384"/>
      <c r="D19" s="400">
        <f>B19+C19</f>
        <v>0</v>
      </c>
      <c r="E19" s="477"/>
      <c r="F19" s="477"/>
      <c r="G19" s="478"/>
      <c r="H19" s="308"/>
    </row>
    <row r="20" spans="1:8" ht="15.75" customHeight="1" thickBot="1" x14ac:dyDescent="0.3">
      <c r="A20" s="313" t="s">
        <v>206</v>
      </c>
      <c r="B20" s="385"/>
      <c r="C20" s="385"/>
      <c r="D20" s="400">
        <f>B120+C20</f>
        <v>0</v>
      </c>
      <c r="E20" s="477"/>
      <c r="F20" s="477"/>
      <c r="G20" s="478"/>
      <c r="H20" s="308"/>
    </row>
    <row r="21" spans="1:8" ht="15.75" customHeight="1" thickTop="1" thickBot="1" x14ac:dyDescent="0.3">
      <c r="A21" s="315" t="s">
        <v>167</v>
      </c>
      <c r="B21" s="377"/>
      <c r="C21" s="377"/>
      <c r="D21" s="348">
        <f t="shared" ref="D21:D34" si="1">B21+C21</f>
        <v>0</v>
      </c>
      <c r="E21" s="477"/>
      <c r="F21" s="477"/>
      <c r="G21" s="478"/>
      <c r="H21" s="308"/>
    </row>
    <row r="22" spans="1:8" thickBot="1" x14ac:dyDescent="0.3">
      <c r="A22" s="313" t="s">
        <v>168</v>
      </c>
      <c r="B22" s="380"/>
      <c r="C22" s="380"/>
      <c r="D22" s="352">
        <f t="shared" si="1"/>
        <v>0</v>
      </c>
      <c r="E22" s="479"/>
      <c r="F22" s="479"/>
      <c r="G22" s="480"/>
      <c r="H22" s="308"/>
    </row>
    <row r="23" spans="1:8" ht="15.75" customHeight="1" thickTop="1" thickBot="1" x14ac:dyDescent="0.3">
      <c r="A23" s="309" t="s">
        <v>169</v>
      </c>
      <c r="B23" s="381"/>
      <c r="C23" s="381"/>
      <c r="D23" s="353">
        <f t="shared" si="1"/>
        <v>0</v>
      </c>
      <c r="E23" s="318"/>
      <c r="F23" s="316"/>
      <c r="G23" s="316"/>
    </row>
    <row r="24" spans="1:8" ht="15.75" customHeight="1" thickBot="1" x14ac:dyDescent="0.3">
      <c r="A24" s="311" t="s">
        <v>170</v>
      </c>
      <c r="B24" s="378"/>
      <c r="C24" s="378"/>
      <c r="D24" s="349">
        <f t="shared" si="1"/>
        <v>0</v>
      </c>
      <c r="E24" s="308"/>
    </row>
    <row r="25" spans="1:8" thickBot="1" x14ac:dyDescent="0.3">
      <c r="A25" s="365" t="s">
        <v>171</v>
      </c>
      <c r="B25" s="382"/>
      <c r="C25" s="382"/>
      <c r="D25" s="349">
        <f t="shared" si="1"/>
        <v>0</v>
      </c>
      <c r="E25" s="308"/>
    </row>
    <row r="26" spans="1:8" ht="15" customHeight="1" thickBot="1" x14ac:dyDescent="0.3">
      <c r="A26" s="315" t="s">
        <v>172</v>
      </c>
      <c r="B26" s="383"/>
      <c r="C26" s="383"/>
      <c r="D26" s="353">
        <f t="shared" si="1"/>
        <v>0</v>
      </c>
      <c r="E26" s="308"/>
    </row>
    <row r="27" spans="1:8" thickBot="1" x14ac:dyDescent="0.3">
      <c r="A27" s="311" t="s">
        <v>173</v>
      </c>
      <c r="B27" s="384"/>
      <c r="C27" s="384"/>
      <c r="D27" s="312">
        <f t="shared" si="1"/>
        <v>0</v>
      </c>
    </row>
    <row r="28" spans="1:8" thickBot="1" x14ac:dyDescent="0.3">
      <c r="A28" s="313" t="s">
        <v>174</v>
      </c>
      <c r="B28" s="385"/>
      <c r="C28" s="385"/>
      <c r="D28" s="314">
        <f t="shared" si="1"/>
        <v>0</v>
      </c>
    </row>
    <row r="29" spans="1:8" ht="16.5" customHeight="1" thickTop="1" thickBot="1" x14ac:dyDescent="0.3">
      <c r="A29" s="328" t="s">
        <v>207</v>
      </c>
      <c r="B29" s="377"/>
      <c r="C29" s="377"/>
      <c r="D29" s="400">
        <f t="shared" si="1"/>
        <v>0</v>
      </c>
    </row>
    <row r="30" spans="1:8" ht="15.75" customHeight="1" thickBot="1" x14ac:dyDescent="0.3">
      <c r="A30" s="311" t="s">
        <v>208</v>
      </c>
      <c r="B30" s="383"/>
      <c r="C30" s="383"/>
      <c r="D30" s="400">
        <f t="shared" si="1"/>
        <v>0</v>
      </c>
    </row>
    <row r="31" spans="1:8" ht="15.9" customHeight="1" thickBot="1" x14ac:dyDescent="0.3">
      <c r="A31" s="328" t="s">
        <v>209</v>
      </c>
      <c r="B31" s="384"/>
      <c r="C31" s="384"/>
      <c r="D31" s="400">
        <f t="shared" si="1"/>
        <v>0</v>
      </c>
    </row>
    <row r="32" spans="1:8" ht="15" customHeight="1" thickBot="1" x14ac:dyDescent="0.3">
      <c r="A32" s="313" t="s">
        <v>210</v>
      </c>
      <c r="B32" s="385"/>
      <c r="C32" s="385"/>
      <c r="D32" s="400">
        <f t="shared" si="1"/>
        <v>0</v>
      </c>
    </row>
    <row r="33" spans="1:8" ht="15" customHeight="1" thickTop="1" thickBot="1" x14ac:dyDescent="0.3">
      <c r="A33" s="315" t="s">
        <v>175</v>
      </c>
      <c r="B33" s="383"/>
      <c r="C33" s="383"/>
      <c r="D33" s="310">
        <f t="shared" si="1"/>
        <v>0</v>
      </c>
    </row>
    <row r="34" spans="1:8" ht="15" customHeight="1" thickBot="1" x14ac:dyDescent="0.3">
      <c r="A34" s="313" t="s">
        <v>176</v>
      </c>
      <c r="B34" s="385"/>
      <c r="C34" s="385"/>
      <c r="D34" s="329">
        <f t="shared" si="1"/>
        <v>0</v>
      </c>
    </row>
    <row r="35" spans="1:8" ht="15" customHeight="1" thickTop="1" thickBot="1" x14ac:dyDescent="0.3"/>
    <row r="36" spans="1:8" ht="15" customHeight="1" thickBot="1" x14ac:dyDescent="0.3"/>
    <row r="37" spans="1:8" ht="15.9" customHeight="1" thickBot="1" x14ac:dyDescent="0.3">
      <c r="A37" s="468" t="s">
        <v>153</v>
      </c>
      <c r="B37" s="469"/>
      <c r="C37" s="451" t="s">
        <v>156</v>
      </c>
      <c r="D37" s="468" t="s">
        <v>154</v>
      </c>
      <c r="E37" s="473"/>
      <c r="F37" s="450" t="s">
        <v>182</v>
      </c>
      <c r="G37" s="451"/>
    </row>
    <row r="38" spans="1:8" ht="33.75" customHeight="1" thickBot="1" x14ac:dyDescent="0.3">
      <c r="A38" s="470"/>
      <c r="B38" s="471"/>
      <c r="C38" s="472"/>
      <c r="D38" s="470"/>
      <c r="E38" s="474"/>
      <c r="F38" s="452"/>
      <c r="G38" s="453"/>
      <c r="H38" s="308"/>
    </row>
    <row r="39" spans="1:8" ht="15.9" customHeight="1" thickTop="1" thickBot="1" x14ac:dyDescent="0.3">
      <c r="A39" s="309" t="s">
        <v>162</v>
      </c>
      <c r="B39" s="359"/>
      <c r="C39" s="344">
        <f t="shared" ref="C39:C62" si="2">B11*B39</f>
        <v>0</v>
      </c>
      <c r="D39" s="456"/>
      <c r="E39" s="457"/>
      <c r="F39" s="462">
        <f>((C11*B39)+(C12*B40)+(C13*B41)+(C14*B42)+(C15*B43)+(C16*B44)+(C17*B45)+(C18*B46)+(C19*B47)+(C20*B48)+(C21*B49)+(C22*B50)+(C23*B51)+(C24*B52)+(C25*B53)+(C26*B54)+(C27*B55)+(C28*B56)+(C29*B57)+(C30*B58)+(C31*B59)+(C32*B60)+(C33*B61)+(C34*B62)+(D39*G11)+F64)</f>
        <v>0</v>
      </c>
      <c r="G39" s="463"/>
      <c r="H39" s="399"/>
    </row>
    <row r="40" spans="1:8" ht="15" customHeight="1" thickBot="1" x14ac:dyDescent="0.3">
      <c r="A40" s="311" t="s">
        <v>161</v>
      </c>
      <c r="B40" s="360"/>
      <c r="C40" s="345">
        <f t="shared" si="2"/>
        <v>0</v>
      </c>
      <c r="D40" s="458"/>
      <c r="E40" s="459"/>
      <c r="F40" s="464"/>
      <c r="G40" s="465"/>
      <c r="H40" s="399"/>
    </row>
    <row r="41" spans="1:8" ht="15" customHeight="1" thickBot="1" x14ac:dyDescent="0.3">
      <c r="A41" s="311" t="s">
        <v>163</v>
      </c>
      <c r="B41" s="360"/>
      <c r="C41" s="345">
        <f t="shared" si="2"/>
        <v>0</v>
      </c>
      <c r="D41" s="458"/>
      <c r="E41" s="459"/>
      <c r="F41" s="464"/>
      <c r="G41" s="465"/>
      <c r="H41" s="399"/>
    </row>
    <row r="42" spans="1:8" ht="15" customHeight="1" thickBot="1" x14ac:dyDescent="0.3">
      <c r="A42" s="311" t="s">
        <v>164</v>
      </c>
      <c r="B42" s="360"/>
      <c r="C42" s="345">
        <f t="shared" si="2"/>
        <v>0</v>
      </c>
      <c r="D42" s="458"/>
      <c r="E42" s="459"/>
      <c r="F42" s="464"/>
      <c r="G42" s="465"/>
      <c r="H42" s="399"/>
    </row>
    <row r="43" spans="1:8" ht="15" customHeight="1" thickBot="1" x14ac:dyDescent="0.3">
      <c r="A43" s="311" t="s">
        <v>165</v>
      </c>
      <c r="B43" s="360"/>
      <c r="C43" s="345">
        <f t="shared" si="2"/>
        <v>0</v>
      </c>
      <c r="D43" s="458"/>
      <c r="E43" s="459"/>
      <c r="F43" s="464"/>
      <c r="G43" s="465"/>
      <c r="H43" s="399"/>
    </row>
    <row r="44" spans="1:8" ht="15" customHeight="1" thickBot="1" x14ac:dyDescent="0.3">
      <c r="A44" s="313" t="s">
        <v>166</v>
      </c>
      <c r="B44" s="361"/>
      <c r="C44" s="346">
        <f t="shared" si="2"/>
        <v>0</v>
      </c>
      <c r="D44" s="458"/>
      <c r="E44" s="459"/>
      <c r="F44" s="464"/>
      <c r="G44" s="465"/>
      <c r="H44" s="399"/>
    </row>
    <row r="45" spans="1:8" ht="15.9" customHeight="1" thickTop="1" thickBot="1" x14ac:dyDescent="0.3">
      <c r="A45" s="328" t="s">
        <v>195</v>
      </c>
      <c r="B45" s="377"/>
      <c r="C45" s="401">
        <f t="shared" si="2"/>
        <v>0</v>
      </c>
      <c r="D45" s="458"/>
      <c r="E45" s="459"/>
      <c r="F45" s="464"/>
      <c r="G45" s="465"/>
      <c r="H45" s="399"/>
    </row>
    <row r="46" spans="1:8" ht="15" customHeight="1" thickBot="1" x14ac:dyDescent="0.3">
      <c r="A46" s="311" t="s">
        <v>196</v>
      </c>
      <c r="B46" s="383"/>
      <c r="C46" s="401">
        <f t="shared" si="2"/>
        <v>0</v>
      </c>
      <c r="D46" s="458"/>
      <c r="E46" s="459"/>
      <c r="F46" s="464"/>
      <c r="G46" s="465"/>
      <c r="H46" s="399"/>
    </row>
    <row r="47" spans="1:8" ht="15.75" customHeight="1" thickBot="1" x14ac:dyDescent="0.3">
      <c r="A47" s="328" t="s">
        <v>197</v>
      </c>
      <c r="B47" s="384"/>
      <c r="C47" s="401">
        <f t="shared" si="2"/>
        <v>0</v>
      </c>
      <c r="D47" s="458"/>
      <c r="E47" s="459"/>
      <c r="F47" s="464"/>
      <c r="G47" s="465"/>
      <c r="H47" s="399"/>
    </row>
    <row r="48" spans="1:8" ht="15" customHeight="1" thickBot="1" x14ac:dyDescent="0.3">
      <c r="A48" s="313" t="s">
        <v>198</v>
      </c>
      <c r="B48" s="385"/>
      <c r="C48" s="402">
        <f t="shared" si="2"/>
        <v>0</v>
      </c>
      <c r="D48" s="458"/>
      <c r="E48" s="459"/>
      <c r="F48" s="464"/>
      <c r="G48" s="465"/>
      <c r="H48" s="399"/>
    </row>
    <row r="49" spans="1:7" ht="15" customHeight="1" thickTop="1" thickBot="1" x14ac:dyDescent="0.3">
      <c r="A49" s="315" t="s">
        <v>167</v>
      </c>
      <c r="B49" s="362"/>
      <c r="C49" s="347">
        <f t="shared" si="2"/>
        <v>0</v>
      </c>
      <c r="D49" s="458"/>
      <c r="E49" s="459"/>
      <c r="F49" s="464"/>
      <c r="G49" s="465"/>
    </row>
    <row r="50" spans="1:7" ht="15" customHeight="1" thickBot="1" x14ac:dyDescent="0.3">
      <c r="A50" s="313" t="s">
        <v>168</v>
      </c>
      <c r="B50" s="361"/>
      <c r="C50" s="346">
        <f t="shared" si="2"/>
        <v>0</v>
      </c>
      <c r="D50" s="458"/>
      <c r="E50" s="459"/>
      <c r="F50" s="464"/>
      <c r="G50" s="465"/>
    </row>
    <row r="51" spans="1:7" ht="14.25" customHeight="1" thickTop="1" thickBot="1" x14ac:dyDescent="0.3">
      <c r="A51" s="309" t="s">
        <v>169</v>
      </c>
      <c r="B51" s="359"/>
      <c r="C51" s="344">
        <f t="shared" si="2"/>
        <v>0</v>
      </c>
      <c r="D51" s="458"/>
      <c r="E51" s="459"/>
      <c r="F51" s="464"/>
      <c r="G51" s="465"/>
    </row>
    <row r="52" spans="1:7" ht="14.25" customHeight="1" thickBot="1" x14ac:dyDescent="0.3">
      <c r="A52" s="311" t="s">
        <v>170</v>
      </c>
      <c r="B52" s="360"/>
      <c r="C52" s="345">
        <f t="shared" si="2"/>
        <v>0</v>
      </c>
      <c r="D52" s="458"/>
      <c r="E52" s="459"/>
      <c r="F52" s="464"/>
      <c r="G52" s="465"/>
    </row>
    <row r="53" spans="1:7" ht="14.25" customHeight="1" thickBot="1" x14ac:dyDescent="0.3">
      <c r="A53" s="311" t="s">
        <v>171</v>
      </c>
      <c r="B53" s="360"/>
      <c r="C53" s="345">
        <f t="shared" si="2"/>
        <v>0</v>
      </c>
      <c r="D53" s="458"/>
      <c r="E53" s="459"/>
      <c r="F53" s="464"/>
      <c r="G53" s="465"/>
    </row>
    <row r="54" spans="1:7" ht="14.25" customHeight="1" thickBot="1" x14ac:dyDescent="0.3">
      <c r="A54" s="311" t="s">
        <v>172</v>
      </c>
      <c r="B54" s="360"/>
      <c r="C54" s="345">
        <f t="shared" si="2"/>
        <v>0</v>
      </c>
      <c r="D54" s="458"/>
      <c r="E54" s="459"/>
      <c r="F54" s="464"/>
      <c r="G54" s="465"/>
    </row>
    <row r="55" spans="1:7" ht="14.25" customHeight="1" thickBot="1" x14ac:dyDescent="0.3">
      <c r="A55" s="311" t="s">
        <v>173</v>
      </c>
      <c r="B55" s="360"/>
      <c r="C55" s="345">
        <f t="shared" si="2"/>
        <v>0</v>
      </c>
      <c r="D55" s="458"/>
      <c r="E55" s="459"/>
      <c r="F55" s="464"/>
      <c r="G55" s="465"/>
    </row>
    <row r="56" spans="1:7" ht="14.25" customHeight="1" thickBot="1" x14ac:dyDescent="0.3">
      <c r="A56" s="313" t="s">
        <v>174</v>
      </c>
      <c r="B56" s="361"/>
      <c r="C56" s="346">
        <f t="shared" si="2"/>
        <v>0</v>
      </c>
      <c r="D56" s="458"/>
      <c r="E56" s="459"/>
      <c r="F56" s="464"/>
      <c r="G56" s="465"/>
    </row>
    <row r="57" spans="1:7" ht="14.25" customHeight="1" thickTop="1" thickBot="1" x14ac:dyDescent="0.3">
      <c r="A57" s="328" t="s">
        <v>199</v>
      </c>
      <c r="B57" s="377"/>
      <c r="C57" s="401">
        <f t="shared" si="2"/>
        <v>0</v>
      </c>
      <c r="D57" s="458"/>
      <c r="E57" s="459"/>
      <c r="F57" s="464"/>
      <c r="G57" s="465"/>
    </row>
    <row r="58" spans="1:7" ht="14.25" customHeight="1" thickBot="1" x14ac:dyDescent="0.3">
      <c r="A58" s="311" t="s">
        <v>200</v>
      </c>
      <c r="B58" s="383"/>
      <c r="C58" s="401">
        <f t="shared" si="2"/>
        <v>0</v>
      </c>
      <c r="D58" s="458"/>
      <c r="E58" s="459"/>
      <c r="F58" s="464"/>
      <c r="G58" s="465"/>
    </row>
    <row r="59" spans="1:7" ht="14.25" customHeight="1" thickBot="1" x14ac:dyDescent="0.3">
      <c r="A59" s="328" t="s">
        <v>201</v>
      </c>
      <c r="B59" s="384"/>
      <c r="C59" s="401">
        <f t="shared" si="2"/>
        <v>0</v>
      </c>
      <c r="D59" s="458"/>
      <c r="E59" s="459"/>
      <c r="F59" s="464"/>
      <c r="G59" s="465"/>
    </row>
    <row r="60" spans="1:7" ht="14.25" customHeight="1" thickBot="1" x14ac:dyDescent="0.3">
      <c r="A60" s="313" t="s">
        <v>202</v>
      </c>
      <c r="B60" s="385"/>
      <c r="C60" s="402">
        <f t="shared" si="2"/>
        <v>0</v>
      </c>
      <c r="D60" s="458"/>
      <c r="E60" s="459"/>
      <c r="F60" s="464"/>
      <c r="G60" s="465"/>
    </row>
    <row r="61" spans="1:7" ht="15" customHeight="1" thickTop="1" thickBot="1" x14ac:dyDescent="0.3">
      <c r="A61" s="315" t="s">
        <v>175</v>
      </c>
      <c r="B61" s="362"/>
      <c r="C61" s="347">
        <f t="shared" si="2"/>
        <v>0</v>
      </c>
      <c r="D61" s="458"/>
      <c r="E61" s="459"/>
      <c r="F61" s="464"/>
      <c r="G61" s="465"/>
    </row>
    <row r="62" spans="1:7" ht="14.25" customHeight="1" thickBot="1" x14ac:dyDescent="0.3">
      <c r="A62" s="313" t="s">
        <v>176</v>
      </c>
      <c r="B62" s="361"/>
      <c r="C62" s="346">
        <f t="shared" si="2"/>
        <v>0</v>
      </c>
      <c r="D62" s="460"/>
      <c r="E62" s="461"/>
      <c r="F62" s="466"/>
      <c r="G62" s="467"/>
    </row>
    <row r="63" spans="1:7" ht="15" thickTop="1" thickBot="1" x14ac:dyDescent="0.3"/>
    <row r="64" spans="1:7" thickBot="1" x14ac:dyDescent="0.3">
      <c r="A64" s="396" t="s">
        <v>155</v>
      </c>
      <c r="B64" s="397"/>
      <c r="C64" s="397"/>
      <c r="D64" s="397"/>
      <c r="E64" s="398"/>
      <c r="F64" s="364"/>
    </row>
    <row r="65" spans="1:7" thickBot="1" x14ac:dyDescent="0.3">
      <c r="A65" s="316"/>
      <c r="B65" s="316"/>
      <c r="C65" s="316"/>
      <c r="D65" s="316"/>
      <c r="E65" s="316"/>
      <c r="F65" s="316"/>
    </row>
    <row r="66" spans="1:7" ht="29.25" customHeight="1" thickBot="1" x14ac:dyDescent="0.3">
      <c r="A66" s="655" t="s">
        <v>156</v>
      </c>
      <c r="B66" s="656" t="s">
        <v>188</v>
      </c>
      <c r="C66" s="656" t="s">
        <v>233</v>
      </c>
      <c r="E66" s="307"/>
    </row>
    <row r="67" spans="1:7" ht="15.75" customHeight="1" thickBot="1" x14ac:dyDescent="0.3">
      <c r="A67" s="655"/>
      <c r="B67" s="656"/>
      <c r="C67" s="656"/>
      <c r="E67" s="403"/>
      <c r="G67" s="454" t="s">
        <v>191</v>
      </c>
    </row>
    <row r="68" spans="1:7" ht="21" customHeight="1" thickBot="1" x14ac:dyDescent="0.3">
      <c r="A68" s="657">
        <f>SUM(C39:C62)</f>
        <v>0</v>
      </c>
      <c r="B68" s="658">
        <f>A68/60</f>
        <v>0</v>
      </c>
      <c r="C68" s="658">
        <f>C6-B68</f>
        <v>916</v>
      </c>
      <c r="E68" s="395"/>
      <c r="G68" s="455"/>
    </row>
    <row r="69" spans="1:7" ht="47.4" customHeight="1" thickBot="1" x14ac:dyDescent="0.3">
      <c r="A69" s="659" t="s">
        <v>157</v>
      </c>
      <c r="B69" s="374" t="s">
        <v>189</v>
      </c>
      <c r="C69" s="662" t="s">
        <v>234</v>
      </c>
      <c r="D69" s="663" t="s">
        <v>190</v>
      </c>
      <c r="E69" s="655"/>
      <c r="F69" s="387">
        <f>B68+B70</f>
        <v>0</v>
      </c>
      <c r="G69" s="388">
        <f>(C6+C7)-F69</f>
        <v>1200</v>
      </c>
    </row>
    <row r="70" spans="1:7" ht="18" customHeight="1" thickBot="1" x14ac:dyDescent="0.3">
      <c r="A70" s="660">
        <f>SUM(F39:F62)+F64</f>
        <v>0</v>
      </c>
      <c r="B70" s="661">
        <f>A70/60</f>
        <v>0</v>
      </c>
      <c r="C70" s="661">
        <f>C7-B70</f>
        <v>284</v>
      </c>
      <c r="E70" s="363"/>
      <c r="G70" s="319"/>
    </row>
    <row r="71" spans="1:7" thickBot="1" x14ac:dyDescent="0.3">
      <c r="A71" s="316"/>
      <c r="B71" s="316"/>
      <c r="C71" s="316"/>
    </row>
  </sheetData>
  <sheetProtection algorithmName="SHA-512" hashValue="Z3YLPM1kuFGIb96wYZlS4zw8a/UDRzjg6NAkDTZo0neqmhJNLn2YxSShjnxrWnSjVfsY8reU3+FVvuDlc1RcGQ==" saltValue="LTsxB+ZGZBNDLDWxjkc0tA==" spinCount="100000" sheet="1" objects="1" scenarios="1"/>
  <mergeCells count="28">
    <mergeCell ref="D69:E69"/>
    <mergeCell ref="A8:B8"/>
    <mergeCell ref="A1:C2"/>
    <mergeCell ref="D1:E1"/>
    <mergeCell ref="F1:G1"/>
    <mergeCell ref="D2:E2"/>
    <mergeCell ref="F2:G2"/>
    <mergeCell ref="A4:B4"/>
    <mergeCell ref="A6:B6"/>
    <mergeCell ref="A7:B7"/>
    <mergeCell ref="A5:B5"/>
    <mergeCell ref="D6:E7"/>
    <mergeCell ref="F6:F7"/>
    <mergeCell ref="G6:G7"/>
    <mergeCell ref="G11:G12"/>
    <mergeCell ref="F37:G38"/>
    <mergeCell ref="A66:A67"/>
    <mergeCell ref="B66:B67"/>
    <mergeCell ref="C66:C67"/>
    <mergeCell ref="G67:G68"/>
    <mergeCell ref="D39:E62"/>
    <mergeCell ref="F39:G62"/>
    <mergeCell ref="A37:B38"/>
    <mergeCell ref="C37:C38"/>
    <mergeCell ref="D37:E38"/>
    <mergeCell ref="E15:G22"/>
    <mergeCell ref="E13:F13"/>
    <mergeCell ref="E11:F12"/>
  </mergeCells>
  <pageMargins left="0.7" right="0.7" top="0.75" bottom="0.75" header="0.3" footer="0.3"/>
  <pageSetup scale="85" fitToHeight="0" orientation="landscape"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90625" defaultRowHeight="25.5" customHeight="1" thickBottom="1" x14ac:dyDescent="0.25"/>
  <cols>
    <col min="1" max="1" width="2.08984375" customWidth="1"/>
    <col min="2" max="2" width="22.90625" customWidth="1"/>
    <col min="3" max="3" width="13.90625" customWidth="1"/>
    <col min="4" max="5" width="17.90625" customWidth="1"/>
    <col min="6" max="6" width="15.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133" t="s">
        <v>102</v>
      </c>
      <c r="C1" s="1"/>
      <c r="E1" s="48" t="s">
        <v>50</v>
      </c>
      <c r="F1" s="49">
        <f>C2+F2</f>
        <v>0</v>
      </c>
      <c r="G1" s="613"/>
      <c r="H1" s="613"/>
      <c r="I1" s="117"/>
    </row>
    <row r="2" spans="2:11" ht="70.5" customHeight="1" thickBot="1" x14ac:dyDescent="0.35">
      <c r="B2" s="35" t="s">
        <v>39</v>
      </c>
      <c r="C2" s="38">
        <f>C38</f>
        <v>0</v>
      </c>
      <c r="D2" s="36" t="s">
        <v>18</v>
      </c>
      <c r="E2" s="37" t="s">
        <v>40</v>
      </c>
      <c r="F2" s="39">
        <f>E38</f>
        <v>0</v>
      </c>
      <c r="G2" s="614" t="s">
        <v>18</v>
      </c>
      <c r="H2" s="615"/>
      <c r="I2" s="8"/>
      <c r="J2" s="3"/>
    </row>
    <row r="3" spans="2:11" ht="32.25" customHeight="1" thickBot="1" x14ac:dyDescent="0.35">
      <c r="B3" s="44" t="s">
        <v>3</v>
      </c>
      <c r="C3" s="51" t="s">
        <v>1</v>
      </c>
      <c r="D3" s="51" t="s">
        <v>2</v>
      </c>
      <c r="E3" s="51" t="s">
        <v>16</v>
      </c>
      <c r="F3" s="92" t="s">
        <v>20</v>
      </c>
      <c r="G3" s="52" t="s">
        <v>109</v>
      </c>
      <c r="H3" s="149" t="s">
        <v>47</v>
      </c>
      <c r="I3" s="2"/>
      <c r="J3" s="3"/>
    </row>
    <row r="4" spans="2:11" ht="25.5" customHeight="1" thickBot="1" x14ac:dyDescent="0.25">
      <c r="B4" s="110" t="s">
        <v>71</v>
      </c>
      <c r="C4" s="75"/>
      <c r="D4" s="75"/>
      <c r="E4" s="80">
        <f t="shared" ref="E4:E13" si="0">IFERROR((D4-C4)*24*60,0)</f>
        <v>0</v>
      </c>
      <c r="F4" s="85"/>
      <c r="G4" s="85"/>
      <c r="H4" s="148"/>
      <c r="I4" s="4"/>
      <c r="J4" s="5"/>
      <c r="K4" t="s">
        <v>0</v>
      </c>
    </row>
    <row r="5" spans="2:11" ht="25.5" customHeight="1" thickBot="1" x14ac:dyDescent="0.25">
      <c r="B5" s="111" t="s">
        <v>58</v>
      </c>
      <c r="C5" s="76"/>
      <c r="D5" s="76"/>
      <c r="E5" s="80">
        <f t="shared" si="0"/>
        <v>0</v>
      </c>
      <c r="F5" s="85"/>
      <c r="G5" s="85"/>
      <c r="H5" s="148"/>
      <c r="I5" s="6"/>
      <c r="J5" s="6"/>
      <c r="K5" t="s">
        <v>0</v>
      </c>
    </row>
    <row r="6" spans="2:11" ht="25.5" customHeight="1" thickBot="1" x14ac:dyDescent="0.25">
      <c r="B6" s="112" t="s">
        <v>4</v>
      </c>
      <c r="C6" s="74"/>
      <c r="D6" s="74"/>
      <c r="E6" s="79">
        <f t="shared" si="0"/>
        <v>0</v>
      </c>
      <c r="F6" s="86">
        <f>E6</f>
        <v>0</v>
      </c>
      <c r="G6" s="145"/>
      <c r="H6" s="85"/>
      <c r="I6" s="7"/>
      <c r="J6" s="7"/>
    </row>
    <row r="7" spans="2:11" ht="25.5" customHeight="1" thickBot="1" x14ac:dyDescent="0.25">
      <c r="B7" s="111" t="s">
        <v>7</v>
      </c>
      <c r="C7" s="76"/>
      <c r="D7" s="76"/>
      <c r="E7" s="80">
        <f t="shared" si="0"/>
        <v>0</v>
      </c>
      <c r="F7" s="85"/>
      <c r="G7" s="85"/>
      <c r="H7" s="148"/>
      <c r="I7" s="7"/>
      <c r="J7" s="7"/>
    </row>
    <row r="8" spans="2:11" ht="25.5" customHeight="1" thickBot="1" x14ac:dyDescent="0.25">
      <c r="B8" s="112" t="s">
        <v>5</v>
      </c>
      <c r="C8" s="74"/>
      <c r="D8" s="74"/>
      <c r="E8" s="79">
        <f t="shared" si="0"/>
        <v>0</v>
      </c>
      <c r="F8" s="86">
        <f>E8</f>
        <v>0</v>
      </c>
      <c r="G8" s="145"/>
      <c r="H8" s="85"/>
      <c r="I8" s="7"/>
      <c r="J8" s="7"/>
    </row>
    <row r="9" spans="2:11" ht="25.5" customHeight="1" thickBot="1" x14ac:dyDescent="0.25">
      <c r="B9" s="111" t="s">
        <v>7</v>
      </c>
      <c r="C9" s="76"/>
      <c r="D9" s="76"/>
      <c r="E9" s="80">
        <f t="shared" si="0"/>
        <v>0</v>
      </c>
      <c r="F9" s="85"/>
      <c r="G9" s="85"/>
      <c r="H9" s="148"/>
      <c r="I9" s="7"/>
      <c r="J9" s="7"/>
    </row>
    <row r="10" spans="2:11" ht="25.5" customHeight="1" thickBot="1" x14ac:dyDescent="0.25">
      <c r="B10" s="112" t="s">
        <v>6</v>
      </c>
      <c r="C10" s="74"/>
      <c r="D10" s="74"/>
      <c r="E10" s="79">
        <f t="shared" si="0"/>
        <v>0</v>
      </c>
      <c r="F10" s="86">
        <f>E10</f>
        <v>0</v>
      </c>
      <c r="G10" s="145"/>
      <c r="H10" s="85"/>
      <c r="I10" s="7"/>
      <c r="J10" s="7"/>
    </row>
    <row r="11" spans="2:11" ht="25.5" customHeight="1" thickBot="1" x14ac:dyDescent="0.25">
      <c r="B11" s="111" t="s">
        <v>7</v>
      </c>
      <c r="C11" s="76"/>
      <c r="D11" s="76"/>
      <c r="E11" s="80">
        <f t="shared" si="0"/>
        <v>0</v>
      </c>
      <c r="F11" s="85"/>
      <c r="G11" s="85"/>
      <c r="H11" s="148"/>
      <c r="I11" s="7"/>
      <c r="J11" s="7"/>
    </row>
    <row r="12" spans="2:11" ht="36" customHeight="1" thickBot="1" x14ac:dyDescent="0.25">
      <c r="B12" s="111" t="s">
        <v>72</v>
      </c>
      <c r="C12" s="76"/>
      <c r="D12" s="76"/>
      <c r="E12" s="80">
        <f t="shared" si="0"/>
        <v>0</v>
      </c>
      <c r="F12" s="85"/>
      <c r="G12" s="85"/>
      <c r="H12" s="148"/>
      <c r="I12" s="7"/>
      <c r="J12" s="7"/>
    </row>
    <row r="13" spans="2:11" ht="25.5" customHeight="1" thickBot="1" x14ac:dyDescent="0.25">
      <c r="B13" s="111" t="s">
        <v>7</v>
      </c>
      <c r="C13" s="76"/>
      <c r="D13" s="76"/>
      <c r="E13" s="80">
        <f t="shared" si="0"/>
        <v>0</v>
      </c>
      <c r="F13" s="85"/>
      <c r="G13" s="85"/>
      <c r="H13" s="148"/>
      <c r="I13" s="7"/>
      <c r="J13" s="7"/>
    </row>
    <row r="14" spans="2:11" ht="25.5" customHeight="1" thickBot="1" x14ac:dyDescent="0.25">
      <c r="B14" s="112" t="s">
        <v>132</v>
      </c>
      <c r="C14" s="74"/>
      <c r="D14" s="74"/>
      <c r="E14" s="79">
        <f>IFERROR((D14-C14)*24*60,0)</f>
        <v>0</v>
      </c>
      <c r="F14" s="86">
        <f>E14</f>
        <v>0</v>
      </c>
      <c r="G14" s="145"/>
      <c r="H14" s="85"/>
      <c r="I14" s="7"/>
      <c r="J14" s="7"/>
    </row>
    <row r="15" spans="2:11" ht="25.5" customHeight="1" thickBot="1" x14ac:dyDescent="0.25">
      <c r="B15" s="111" t="s">
        <v>7</v>
      </c>
      <c r="C15" s="76"/>
      <c r="D15" s="76"/>
      <c r="E15" s="80">
        <f>IFERROR((D15-C15)*24*60,0)</f>
        <v>0</v>
      </c>
      <c r="F15" s="85"/>
      <c r="G15" s="85"/>
      <c r="H15" s="148"/>
      <c r="I15" s="7"/>
      <c r="J15" s="7"/>
    </row>
    <row r="16" spans="2:11" ht="25.5" customHeight="1" thickBot="1" x14ac:dyDescent="0.25">
      <c r="B16" s="112" t="s">
        <v>73</v>
      </c>
      <c r="C16" s="74"/>
      <c r="D16" s="74"/>
      <c r="E16" s="79">
        <f>IFERROR((D16-C16)*24*60,0)</f>
        <v>0</v>
      </c>
      <c r="F16" s="86">
        <f>E16</f>
        <v>0</v>
      </c>
      <c r="G16" s="145"/>
      <c r="H16" s="85"/>
      <c r="I16" s="7"/>
      <c r="J16" s="7"/>
    </row>
    <row r="17" spans="2:10" ht="25.5" customHeight="1" thickBot="1" x14ac:dyDescent="0.25">
      <c r="B17" s="111" t="s">
        <v>7</v>
      </c>
      <c r="C17" s="76"/>
      <c r="D17" s="76"/>
      <c r="E17" s="80">
        <f t="shared" ref="E17:E22" si="1">IFERROR((D17-C17)*24*60,0)</f>
        <v>0</v>
      </c>
      <c r="F17" s="85"/>
      <c r="G17" s="85"/>
      <c r="H17" s="148"/>
      <c r="I17" s="7"/>
      <c r="J17" s="7"/>
    </row>
    <row r="18" spans="2:10" ht="25.5" customHeight="1" thickBot="1" x14ac:dyDescent="0.25">
      <c r="B18" s="111" t="s">
        <v>9</v>
      </c>
      <c r="C18" s="76"/>
      <c r="D18" s="76"/>
      <c r="E18" s="80">
        <f t="shared" si="1"/>
        <v>0</v>
      </c>
      <c r="F18" s="85"/>
      <c r="G18" s="85"/>
      <c r="H18" s="148"/>
    </row>
    <row r="19" spans="2:10" ht="36" customHeight="1" thickBot="1" x14ac:dyDescent="0.25">
      <c r="B19" s="111" t="s">
        <v>17</v>
      </c>
      <c r="C19" s="76"/>
      <c r="D19" s="76"/>
      <c r="E19" s="80">
        <f t="shared" si="1"/>
        <v>0</v>
      </c>
      <c r="F19" s="85"/>
      <c r="G19" s="85"/>
      <c r="H19" s="148"/>
    </row>
    <row r="20" spans="2:10" ht="25.5" customHeight="1" thickBot="1" x14ac:dyDescent="0.25">
      <c r="B20" s="111" t="s">
        <v>7</v>
      </c>
      <c r="C20" s="76"/>
      <c r="D20" s="76"/>
      <c r="E20" s="80">
        <f t="shared" si="1"/>
        <v>0</v>
      </c>
      <c r="F20" s="85"/>
      <c r="G20" s="85"/>
      <c r="H20" s="148"/>
    </row>
    <row r="21" spans="2:10" ht="25.5" customHeight="1" thickBot="1" x14ac:dyDescent="0.25">
      <c r="B21" s="112" t="s">
        <v>8</v>
      </c>
      <c r="C21" s="74"/>
      <c r="D21" s="74"/>
      <c r="E21" s="79">
        <f t="shared" si="1"/>
        <v>0</v>
      </c>
      <c r="F21" s="86">
        <f>E21</f>
        <v>0</v>
      </c>
      <c r="G21" s="145"/>
      <c r="H21" s="85"/>
    </row>
    <row r="22" spans="2:10" ht="25.5" customHeight="1" thickBot="1" x14ac:dyDescent="0.25">
      <c r="B22" s="111" t="s">
        <v>7</v>
      </c>
      <c r="C22" s="76"/>
      <c r="D22" s="76"/>
      <c r="E22" s="80">
        <f t="shared" si="1"/>
        <v>0</v>
      </c>
      <c r="F22" s="85"/>
      <c r="G22" s="85"/>
      <c r="H22" s="148"/>
    </row>
    <row r="23" spans="2:10" ht="29.25" customHeight="1" thickBot="1" x14ac:dyDescent="0.25">
      <c r="B23" s="110" t="str">
        <f>'Mon-Day 1-S2'!B23</f>
        <v>Lunch Supervision</v>
      </c>
      <c r="C23" s="75"/>
      <c r="D23" s="75"/>
      <c r="E23" s="80">
        <f t="shared" ref="E23:E36" si="2">IFERROR((D23-C23)*24*60,0)</f>
        <v>0</v>
      </c>
      <c r="F23" s="85"/>
      <c r="G23" s="85"/>
      <c r="H23" s="148"/>
    </row>
    <row r="24" spans="2:10" ht="36" customHeight="1" thickBot="1" x14ac:dyDescent="0.25">
      <c r="B24" s="110" t="str">
        <f>'Mon-Day 1-S2'!B24</f>
        <v>Lunch Recess Supervision</v>
      </c>
      <c r="C24" s="75"/>
      <c r="D24" s="75"/>
      <c r="E24" s="80">
        <f t="shared" si="2"/>
        <v>0</v>
      </c>
      <c r="F24" s="85"/>
      <c r="G24" s="85"/>
      <c r="H24" s="148"/>
    </row>
    <row r="25" spans="2:10" ht="25.5" customHeight="1" thickBot="1" x14ac:dyDescent="0.25">
      <c r="B25" s="110" t="str">
        <f>'Mon-Day 1-S2'!B25</f>
        <v>Transition/Break</v>
      </c>
      <c r="C25" s="75"/>
      <c r="D25" s="75"/>
      <c r="E25" s="80">
        <f t="shared" si="2"/>
        <v>0</v>
      </c>
      <c r="F25" s="85"/>
      <c r="G25" s="85"/>
      <c r="H25" s="148"/>
    </row>
    <row r="26" spans="2:10" ht="25.5" customHeight="1" thickBot="1" x14ac:dyDescent="0.25">
      <c r="B26" s="116" t="str">
        <f>'Mon-Day 1-S2'!B26</f>
        <v>Block 7</v>
      </c>
      <c r="C26" s="83"/>
      <c r="D26" s="83"/>
      <c r="E26" s="79">
        <f t="shared" si="2"/>
        <v>0</v>
      </c>
      <c r="F26" s="86">
        <f>E26</f>
        <v>0</v>
      </c>
      <c r="G26" s="145"/>
      <c r="H26" s="85"/>
    </row>
    <row r="27" spans="2:10" ht="25.5" customHeight="1" thickBot="1" x14ac:dyDescent="0.25">
      <c r="B27" s="110" t="str">
        <f>'Mon-Day 1-S2'!B27</f>
        <v>Transition/Break</v>
      </c>
      <c r="C27" s="75"/>
      <c r="D27" s="75"/>
      <c r="E27" s="80">
        <f t="shared" si="2"/>
        <v>0</v>
      </c>
      <c r="F27" s="85"/>
      <c r="G27" s="85"/>
      <c r="H27" s="148"/>
    </row>
    <row r="28" spans="2:10" ht="36" customHeight="1" thickBot="1" x14ac:dyDescent="0.25">
      <c r="B28" s="110" t="str">
        <f>'Mon-Day 1-S2'!B28</f>
        <v>PM Recess Supervision</v>
      </c>
      <c r="C28" s="75"/>
      <c r="D28" s="75"/>
      <c r="E28" s="80">
        <f t="shared" si="2"/>
        <v>0</v>
      </c>
      <c r="F28" s="85"/>
      <c r="G28" s="85"/>
      <c r="H28" s="148"/>
    </row>
    <row r="29" spans="2:10" ht="25.5" customHeight="1" thickBot="1" x14ac:dyDescent="0.25">
      <c r="B29" s="110" t="str">
        <f>'Mon-Day 1-S2'!B29</f>
        <v>Transition/Break</v>
      </c>
      <c r="C29" s="75"/>
      <c r="D29" s="75"/>
      <c r="E29" s="80">
        <f t="shared" si="2"/>
        <v>0</v>
      </c>
      <c r="F29" s="85"/>
      <c r="G29" s="85"/>
      <c r="H29" s="148"/>
    </row>
    <row r="30" spans="2:10" ht="28.5" customHeight="1" thickBot="1" x14ac:dyDescent="0.25">
      <c r="B30" s="116" t="str">
        <f>'Mon-Day 1-S2'!B30</f>
        <v>Block 8</v>
      </c>
      <c r="C30" s="83"/>
      <c r="D30" s="83"/>
      <c r="E30" s="79">
        <f t="shared" si="2"/>
        <v>0</v>
      </c>
      <c r="F30" s="86">
        <f>E30</f>
        <v>0</v>
      </c>
      <c r="G30" s="145"/>
      <c r="H30" s="85"/>
    </row>
    <row r="31" spans="2:10" ht="25.5" customHeight="1" thickBot="1" x14ac:dyDescent="0.25">
      <c r="B31" s="110" t="str">
        <f>'Mon-Day 1-S2'!B31</f>
        <v>Transition/Break</v>
      </c>
      <c r="C31" s="75"/>
      <c r="D31" s="75"/>
      <c r="E31" s="80">
        <f t="shared" si="2"/>
        <v>0</v>
      </c>
      <c r="F31" s="85"/>
      <c r="G31" s="85"/>
      <c r="H31" s="148"/>
    </row>
    <row r="32" spans="2:10" ht="25.5" customHeight="1" thickBot="1" x14ac:dyDescent="0.25">
      <c r="B32" s="116" t="str">
        <f>'Mon-Day 1-S2'!B32</f>
        <v>Block 9</v>
      </c>
      <c r="C32" s="83"/>
      <c r="D32" s="83"/>
      <c r="E32" s="79">
        <f t="shared" si="2"/>
        <v>0</v>
      </c>
      <c r="F32" s="86">
        <f>E32</f>
        <v>0</v>
      </c>
      <c r="G32" s="145"/>
      <c r="H32" s="85"/>
    </row>
    <row r="33" spans="2:10" ht="25.5" customHeight="1" thickBot="1" x14ac:dyDescent="0.25">
      <c r="B33" s="110" t="str">
        <f>'Mon-Day 1-S2'!B33</f>
        <v>Transition/Break</v>
      </c>
      <c r="C33" s="75"/>
      <c r="D33" s="75"/>
      <c r="E33" s="80">
        <f t="shared" si="2"/>
        <v>0</v>
      </c>
      <c r="F33" s="85"/>
      <c r="G33" s="85"/>
      <c r="H33" s="148"/>
    </row>
    <row r="34" spans="2:10" ht="25.5" customHeight="1" thickBot="1" x14ac:dyDescent="0.25">
      <c r="B34" s="116" t="str">
        <f>'Mon-Day 1-S2'!B34</f>
        <v>Block 10</v>
      </c>
      <c r="C34" s="83"/>
      <c r="D34" s="83"/>
      <c r="E34" s="79">
        <f t="shared" si="2"/>
        <v>0</v>
      </c>
      <c r="F34" s="86">
        <f>E34</f>
        <v>0</v>
      </c>
      <c r="G34" s="145"/>
      <c r="H34" s="85"/>
    </row>
    <row r="35" spans="2:10" ht="25.5" customHeight="1" thickBot="1" x14ac:dyDescent="0.25">
      <c r="B35" s="110" t="str">
        <f>'Mon-Day 1-S2'!B35</f>
        <v>Transition/Break</v>
      </c>
      <c r="C35" s="75"/>
      <c r="D35" s="75"/>
      <c r="E35" s="80">
        <f t="shared" si="2"/>
        <v>0</v>
      </c>
      <c r="F35" s="85"/>
      <c r="G35" s="85"/>
      <c r="H35" s="148"/>
      <c r="I35" s="7"/>
      <c r="J35" s="7"/>
    </row>
    <row r="36" spans="2:10" ht="36" customHeight="1" thickBot="1" x14ac:dyDescent="0.25">
      <c r="B36" s="113" t="str">
        <f>'Mon-Day 1-S2'!B36</f>
        <v>After School Supervision</v>
      </c>
      <c r="C36" s="77"/>
      <c r="D36" s="77"/>
      <c r="E36" s="81">
        <f t="shared" si="2"/>
        <v>0</v>
      </c>
      <c r="F36" s="146"/>
      <c r="G36" s="146"/>
      <c r="H36" s="150"/>
      <c r="I36" s="7"/>
      <c r="J36" s="7"/>
    </row>
    <row r="37" spans="2:10" ht="27" customHeight="1" thickTop="1" thickBot="1" x14ac:dyDescent="0.25">
      <c r="B37" s="45"/>
      <c r="C37" s="46"/>
      <c r="D37" s="47"/>
      <c r="E37" s="78"/>
      <c r="F37" s="73">
        <f>F6+F8+F10+F14+F16+F21+F26+F30+F32+F34</f>
        <v>0</v>
      </c>
      <c r="G37" s="147">
        <f>G6+G8+G10+G14+G16+G21+G26+G30+G32+G34</f>
        <v>0</v>
      </c>
      <c r="H37" s="84">
        <f>H4+H5+H7+H9+H11+H12+H13+H15+H17+H18+H19+H20+H22+H23+H24+H25+H27+H28+H29+H31+H33+H35+H36</f>
        <v>0</v>
      </c>
      <c r="I37" s="7"/>
      <c r="J37" s="7"/>
    </row>
    <row r="38" spans="2:10" ht="51.75" customHeight="1" thickBot="1" x14ac:dyDescent="0.25">
      <c r="B38" s="115" t="s">
        <v>48</v>
      </c>
      <c r="C38" s="73">
        <f>(F6+F8+F10+F14+F16+F21+F26+F30+F32+F34)</f>
        <v>0</v>
      </c>
      <c r="D38" s="34" t="s">
        <v>49</v>
      </c>
      <c r="E38" s="84">
        <f>G37+H37</f>
        <v>0</v>
      </c>
      <c r="F38" s="85"/>
      <c r="G38" s="85"/>
      <c r="H38" s="85"/>
    </row>
  </sheetData>
  <sheetProtection algorithmName="SHA-512" hashValue="pexHtqPkFhHoSqPB3+lgMdcToe51YocuDTT01h4TbHkcuHoBllgU9AuqZ1k4DLQeR8vOYDiQUrH3Bwd/SD7P2w==" saltValue="aVNEwaRxFzyo7ojW9FlIdA==" spinCount="100000" sheet="1" formatColumns="0"/>
  <mergeCells count="2">
    <mergeCell ref="G1:H1"/>
    <mergeCell ref="G2:H2"/>
  </mergeCells>
  <dataValidations count="4">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34 G32 G21 G14 G10 G8 G6 G16" xr:uid="{00000000-0002-0000-0D00-000000000000}">
      <formula1>0</formula1>
      <formula2>120</formula2>
    </dataValidation>
    <dataValidation allowBlank="1" showInputMessage="1" showErrorMessage="1" prompt="adsfa" sqref="I1" xr:uid="{00000000-0002-0000-0D00-000001000000}"/>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32 F26 F34 F30 F6 F16 F8 F10 F14 F21" xr:uid="{00000000-0002-0000-0D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22:H25 H35:H36 H27:H29 H31 H33 H4:H5 H7 H9 H17:H20 H11:H13 H15" xr:uid="{00000000-0002-0000-0D00-000003000000}">
      <formula1>0</formula1>
      <formula2>120</formula2>
    </dataValidation>
  </dataValidations>
  <hyperlinks>
    <hyperlink ref="G1" location="'Hours Summary'!A1" display="Return to Main" xr:uid="{AADFC052-6F22-4EF9-8235-D43927FB792D}"/>
  </hyperlinks>
  <printOptions horizontalCentered="1"/>
  <pageMargins left="0.25" right="0.25" top="0.75" bottom="0.75" header="0.3" footer="0.3"/>
  <pageSetup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90625" defaultRowHeight="25.5" customHeight="1" thickBottom="1" x14ac:dyDescent="0.25"/>
  <cols>
    <col min="1" max="1" width="2.08984375" customWidth="1"/>
    <col min="2" max="2" width="22.453125" customWidth="1"/>
    <col min="3" max="3" width="13.90625" customWidth="1"/>
    <col min="4" max="4" width="17.90625" customWidth="1"/>
    <col min="5" max="5" width="17.453125" customWidth="1"/>
    <col min="6" max="6" width="15.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132" t="s">
        <v>103</v>
      </c>
      <c r="C1" s="1"/>
      <c r="E1" s="48" t="s">
        <v>50</v>
      </c>
      <c r="F1" s="49">
        <f>C2+F2</f>
        <v>0</v>
      </c>
      <c r="G1" s="613"/>
      <c r="H1" s="613"/>
      <c r="I1" s="117"/>
    </row>
    <row r="2" spans="2:11" ht="70.5" customHeight="1" thickBot="1" x14ac:dyDescent="0.35">
      <c r="B2" s="35" t="s">
        <v>39</v>
      </c>
      <c r="C2" s="38">
        <f>C38</f>
        <v>0</v>
      </c>
      <c r="D2" s="36" t="s">
        <v>18</v>
      </c>
      <c r="E2" s="37" t="s">
        <v>40</v>
      </c>
      <c r="F2" s="39">
        <f>E38</f>
        <v>0</v>
      </c>
      <c r="G2" s="614" t="s">
        <v>18</v>
      </c>
      <c r="H2" s="615"/>
      <c r="I2" s="8"/>
      <c r="J2" s="3"/>
    </row>
    <row r="3" spans="2:11" ht="32.25" customHeight="1" thickBot="1" x14ac:dyDescent="0.35">
      <c r="B3" s="44" t="s">
        <v>3</v>
      </c>
      <c r="C3" s="51" t="s">
        <v>1</v>
      </c>
      <c r="D3" s="51" t="s">
        <v>2</v>
      </c>
      <c r="E3" s="51" t="s">
        <v>16</v>
      </c>
      <c r="F3" s="92" t="s">
        <v>20</v>
      </c>
      <c r="G3" s="52" t="s">
        <v>109</v>
      </c>
      <c r="H3" s="149" t="s">
        <v>47</v>
      </c>
      <c r="I3" s="2"/>
      <c r="J3" s="3"/>
    </row>
    <row r="4" spans="2:11" ht="25.5" customHeight="1" thickBot="1" x14ac:dyDescent="0.25">
      <c r="B4" s="110" t="str">
        <f>'Mon-Day 1-S2'!B4</f>
        <v>AM Supervision</v>
      </c>
      <c r="C4" s="75"/>
      <c r="D4" s="75"/>
      <c r="E4" s="80">
        <f t="shared" ref="E4:E13" si="0">IFERROR((D4-C4)*24*60,0)</f>
        <v>0</v>
      </c>
      <c r="F4" s="85"/>
      <c r="G4" s="85"/>
      <c r="H4" s="148"/>
      <c r="I4" s="4"/>
      <c r="J4" s="5"/>
      <c r="K4" t="s">
        <v>0</v>
      </c>
    </row>
    <row r="5" spans="2:11" ht="25.5" customHeight="1" thickBot="1" x14ac:dyDescent="0.25">
      <c r="B5" s="110" t="str">
        <f>'Mon-Day 1-S2'!B5</f>
        <v>Warning Bell</v>
      </c>
      <c r="C5" s="75"/>
      <c r="D5" s="75"/>
      <c r="E5" s="80">
        <f t="shared" si="0"/>
        <v>0</v>
      </c>
      <c r="F5" s="85"/>
      <c r="G5" s="85"/>
      <c r="H5" s="148"/>
      <c r="I5" s="6"/>
      <c r="J5" s="6"/>
      <c r="K5" t="s">
        <v>0</v>
      </c>
    </row>
    <row r="6" spans="2:11" ht="25.5" customHeight="1" thickBot="1" x14ac:dyDescent="0.25">
      <c r="B6" s="116" t="str">
        <f>'Mon-Day 1-S2'!B6</f>
        <v>Block 1</v>
      </c>
      <c r="C6" s="83"/>
      <c r="D6" s="83"/>
      <c r="E6" s="79">
        <f t="shared" si="0"/>
        <v>0</v>
      </c>
      <c r="F6" s="86">
        <f>E6</f>
        <v>0</v>
      </c>
      <c r="G6" s="145"/>
      <c r="H6" s="85"/>
      <c r="I6" s="7"/>
      <c r="J6" s="7"/>
    </row>
    <row r="7" spans="2:11" ht="25.5" customHeight="1" thickBot="1" x14ac:dyDescent="0.25">
      <c r="B7" s="110" t="str">
        <f>'Mon-Day 1-S2'!B7</f>
        <v>Transition/Break</v>
      </c>
      <c r="C7" s="75"/>
      <c r="D7" s="75"/>
      <c r="E7" s="80">
        <f t="shared" si="0"/>
        <v>0</v>
      </c>
      <c r="F7" s="85"/>
      <c r="G7" s="85"/>
      <c r="H7" s="148"/>
      <c r="I7" s="7"/>
      <c r="J7" s="7"/>
    </row>
    <row r="8" spans="2:11" ht="25.5" customHeight="1" thickBot="1" x14ac:dyDescent="0.25">
      <c r="B8" s="116" t="str">
        <f>'Mon-Day 1-S2'!B8</f>
        <v>Block 2</v>
      </c>
      <c r="C8" s="83"/>
      <c r="D8" s="83"/>
      <c r="E8" s="79">
        <f t="shared" si="0"/>
        <v>0</v>
      </c>
      <c r="F8" s="86">
        <f>E8</f>
        <v>0</v>
      </c>
      <c r="G8" s="145"/>
      <c r="H8" s="85"/>
      <c r="I8" s="7"/>
      <c r="J8" s="7"/>
    </row>
    <row r="9" spans="2:11" ht="25.5" customHeight="1" thickBot="1" x14ac:dyDescent="0.25">
      <c r="B9" s="110" t="str">
        <f>'Mon-Day 1-S2'!B9</f>
        <v>Transition/Break</v>
      </c>
      <c r="C9" s="75"/>
      <c r="D9" s="75"/>
      <c r="E9" s="80">
        <f t="shared" si="0"/>
        <v>0</v>
      </c>
      <c r="F9" s="85"/>
      <c r="G9" s="85"/>
      <c r="H9" s="148"/>
      <c r="I9" s="7"/>
      <c r="J9" s="7"/>
    </row>
    <row r="10" spans="2:11" ht="25.5" customHeight="1" thickBot="1" x14ac:dyDescent="0.25">
      <c r="B10" s="116" t="str">
        <f>'Mon-Day 1-S2'!B10</f>
        <v>Block 3</v>
      </c>
      <c r="C10" s="83"/>
      <c r="D10" s="83"/>
      <c r="E10" s="79">
        <f t="shared" si="0"/>
        <v>0</v>
      </c>
      <c r="F10" s="86">
        <f>E10</f>
        <v>0</v>
      </c>
      <c r="G10" s="145"/>
      <c r="H10" s="85"/>
      <c r="I10" s="7"/>
      <c r="J10" s="7"/>
    </row>
    <row r="11" spans="2:11" ht="25.5" customHeight="1" thickBot="1" x14ac:dyDescent="0.25">
      <c r="B11" s="110" t="str">
        <f>'Mon-Day 1-S2'!B11</f>
        <v>Transition/Break</v>
      </c>
      <c r="C11" s="75"/>
      <c r="D11" s="75"/>
      <c r="E11" s="80">
        <f t="shared" si="0"/>
        <v>0</v>
      </c>
      <c r="F11" s="85"/>
      <c r="G11" s="85"/>
      <c r="H11" s="148"/>
      <c r="I11" s="7"/>
      <c r="J11" s="7"/>
    </row>
    <row r="12" spans="2:11" ht="37.5" customHeight="1" thickBot="1" x14ac:dyDescent="0.25">
      <c r="B12" s="110" t="str">
        <f>'Mon-Day 1-S2'!B12</f>
        <v>Recess Supervision</v>
      </c>
      <c r="C12" s="75"/>
      <c r="D12" s="75"/>
      <c r="E12" s="80">
        <f t="shared" si="0"/>
        <v>0</v>
      </c>
      <c r="F12" s="85"/>
      <c r="G12" s="85"/>
      <c r="H12" s="148"/>
      <c r="I12" s="7"/>
      <c r="J12" s="7"/>
    </row>
    <row r="13" spans="2:11" ht="25.5" customHeight="1" thickBot="1" x14ac:dyDescent="0.25">
      <c r="B13" s="110" t="str">
        <f>'Mon-Day 1-S2'!B13</f>
        <v>Transition/Break</v>
      </c>
      <c r="C13" s="75"/>
      <c r="D13" s="75"/>
      <c r="E13" s="80">
        <f t="shared" si="0"/>
        <v>0</v>
      </c>
      <c r="F13" s="85"/>
      <c r="G13" s="85"/>
      <c r="H13" s="148"/>
      <c r="I13" s="7"/>
      <c r="J13" s="7"/>
    </row>
    <row r="14" spans="2:11" ht="25.5" customHeight="1" thickBot="1" x14ac:dyDescent="0.25">
      <c r="B14" s="116" t="str">
        <f>'Mon-Day 1-S2'!B14</f>
        <v>Block 4</v>
      </c>
      <c r="C14" s="83"/>
      <c r="D14" s="83"/>
      <c r="E14" s="79">
        <f>IFERROR((D14-C14)*24*60,0)</f>
        <v>0</v>
      </c>
      <c r="F14" s="86">
        <f>E14</f>
        <v>0</v>
      </c>
      <c r="G14" s="145"/>
      <c r="H14" s="85"/>
      <c r="I14" s="7"/>
      <c r="J14" s="7"/>
    </row>
    <row r="15" spans="2:11" ht="25.5" customHeight="1" thickBot="1" x14ac:dyDescent="0.25">
      <c r="B15" s="110" t="str">
        <f>'Mon-Day 1-S2'!B15</f>
        <v>Transition/Break</v>
      </c>
      <c r="C15" s="75"/>
      <c r="D15" s="75"/>
      <c r="E15" s="80">
        <f>IFERROR((D15-C15)*24*60,0)</f>
        <v>0</v>
      </c>
      <c r="F15" s="85"/>
      <c r="G15" s="85"/>
      <c r="H15" s="148"/>
      <c r="I15" s="7"/>
      <c r="J15" s="7"/>
    </row>
    <row r="16" spans="2:11" ht="25.5" customHeight="1" thickBot="1" x14ac:dyDescent="0.25">
      <c r="B16" s="116" t="str">
        <f>'Mon-Day 1-S2'!B16</f>
        <v>Block 5</v>
      </c>
      <c r="C16" s="83"/>
      <c r="D16" s="83"/>
      <c r="E16" s="79">
        <f>IFERROR((D16-C16)*24*60,0)</f>
        <v>0</v>
      </c>
      <c r="F16" s="86">
        <f>E16</f>
        <v>0</v>
      </c>
      <c r="G16" s="145"/>
      <c r="H16" s="85"/>
      <c r="I16" s="7"/>
      <c r="J16" s="7"/>
    </row>
    <row r="17" spans="2:10" ht="25.5" customHeight="1" thickBot="1" x14ac:dyDescent="0.25">
      <c r="B17" s="110" t="str">
        <f>'Mon-Day 1-S2'!B17</f>
        <v>Transition/Break</v>
      </c>
      <c r="C17" s="75"/>
      <c r="D17" s="75"/>
      <c r="E17" s="80">
        <f t="shared" ref="E17:E36" si="1">IFERROR((D17-C17)*24*60,0)</f>
        <v>0</v>
      </c>
      <c r="F17" s="85"/>
      <c r="G17" s="85"/>
      <c r="H17" s="148"/>
      <c r="I17" s="7"/>
      <c r="J17" s="7"/>
    </row>
    <row r="18" spans="2:10" ht="25.5" customHeight="1" thickBot="1" x14ac:dyDescent="0.25">
      <c r="B18" s="110" t="str">
        <f>'Mon-Day 1-S2'!B18</f>
        <v>Lunch Supervision</v>
      </c>
      <c r="C18" s="75"/>
      <c r="D18" s="75"/>
      <c r="E18" s="80">
        <f t="shared" si="1"/>
        <v>0</v>
      </c>
      <c r="F18" s="85"/>
      <c r="G18" s="85"/>
      <c r="H18" s="148"/>
    </row>
    <row r="19" spans="2:10" ht="36" customHeight="1" thickBot="1" x14ac:dyDescent="0.25">
      <c r="B19" s="110" t="str">
        <f>'Mon-Day 1-S2'!B19</f>
        <v>Lunch Recess Supervision</v>
      </c>
      <c r="C19" s="75"/>
      <c r="D19" s="75"/>
      <c r="E19" s="80">
        <f t="shared" si="1"/>
        <v>0</v>
      </c>
      <c r="F19" s="85"/>
      <c r="G19" s="85"/>
      <c r="H19" s="148"/>
    </row>
    <row r="20" spans="2:10" ht="25.5" customHeight="1" thickBot="1" x14ac:dyDescent="0.25">
      <c r="B20" s="110" t="str">
        <f>'Mon-Day 1-S2'!B20</f>
        <v>Transition/Break</v>
      </c>
      <c r="C20" s="75"/>
      <c r="D20" s="75"/>
      <c r="E20" s="80">
        <f t="shared" si="1"/>
        <v>0</v>
      </c>
      <c r="F20" s="85"/>
      <c r="G20" s="85"/>
      <c r="H20" s="148"/>
    </row>
    <row r="21" spans="2:10" ht="25.5" customHeight="1" thickBot="1" x14ac:dyDescent="0.25">
      <c r="B21" s="116" t="str">
        <f>'Mon-Day 1-S2'!B21</f>
        <v>Block 6</v>
      </c>
      <c r="C21" s="83"/>
      <c r="D21" s="83"/>
      <c r="E21" s="79">
        <f t="shared" si="1"/>
        <v>0</v>
      </c>
      <c r="F21" s="86">
        <f>E21</f>
        <v>0</v>
      </c>
      <c r="G21" s="145"/>
      <c r="H21" s="85"/>
    </row>
    <row r="22" spans="2:10" ht="25.5" customHeight="1" thickBot="1" x14ac:dyDescent="0.25">
      <c r="B22" s="110" t="str">
        <f>'Mon-Day 1-S2'!B22</f>
        <v>Transition/Break</v>
      </c>
      <c r="C22" s="75"/>
      <c r="D22" s="75"/>
      <c r="E22" s="80">
        <f t="shared" si="1"/>
        <v>0</v>
      </c>
      <c r="F22" s="85"/>
      <c r="G22" s="85"/>
      <c r="H22" s="148"/>
    </row>
    <row r="23" spans="2:10" ht="29.25" customHeight="1" thickBot="1" x14ac:dyDescent="0.25">
      <c r="B23" s="110" t="str">
        <f>'Mon-Day 1-S2'!B23</f>
        <v>Lunch Supervision</v>
      </c>
      <c r="C23" s="75"/>
      <c r="D23" s="75"/>
      <c r="E23" s="80">
        <f t="shared" si="1"/>
        <v>0</v>
      </c>
      <c r="F23" s="85"/>
      <c r="G23" s="85"/>
      <c r="H23" s="148"/>
    </row>
    <row r="24" spans="2:10" ht="36" customHeight="1" thickBot="1" x14ac:dyDescent="0.25">
      <c r="B24" s="110" t="str">
        <f>'Mon-Day 1-S2'!B24</f>
        <v>Lunch Recess Supervision</v>
      </c>
      <c r="C24" s="75"/>
      <c r="D24" s="75"/>
      <c r="E24" s="80">
        <f t="shared" si="1"/>
        <v>0</v>
      </c>
      <c r="F24" s="85"/>
      <c r="G24" s="85"/>
      <c r="H24" s="148"/>
    </row>
    <row r="25" spans="2:10" ht="25.5" customHeight="1" thickBot="1" x14ac:dyDescent="0.25">
      <c r="B25" s="110" t="str">
        <f>'Mon-Day 1-S2'!B25</f>
        <v>Transition/Break</v>
      </c>
      <c r="C25" s="75"/>
      <c r="D25" s="75"/>
      <c r="E25" s="80">
        <f t="shared" si="1"/>
        <v>0</v>
      </c>
      <c r="F25" s="85"/>
      <c r="G25" s="85"/>
      <c r="H25" s="148"/>
    </row>
    <row r="26" spans="2:10" ht="25.5" customHeight="1" thickBot="1" x14ac:dyDescent="0.25">
      <c r="B26" s="116" t="str">
        <f>'Mon-Day 1-S2'!B26</f>
        <v>Block 7</v>
      </c>
      <c r="C26" s="83"/>
      <c r="D26" s="83"/>
      <c r="E26" s="79">
        <f t="shared" si="1"/>
        <v>0</v>
      </c>
      <c r="F26" s="86">
        <f>E26</f>
        <v>0</v>
      </c>
      <c r="G26" s="145"/>
      <c r="H26" s="85"/>
    </row>
    <row r="27" spans="2:10" ht="25.5" customHeight="1" thickBot="1" x14ac:dyDescent="0.25">
      <c r="B27" s="110" t="str">
        <f>'Mon-Day 1-S2'!B27</f>
        <v>Transition/Break</v>
      </c>
      <c r="C27" s="75"/>
      <c r="D27" s="75"/>
      <c r="E27" s="80">
        <f t="shared" si="1"/>
        <v>0</v>
      </c>
      <c r="F27" s="85"/>
      <c r="G27" s="85"/>
      <c r="H27" s="148"/>
    </row>
    <row r="28" spans="2:10" ht="36" customHeight="1" thickBot="1" x14ac:dyDescent="0.25">
      <c r="B28" s="110" t="str">
        <f>'Mon-Day 1-S2'!B28</f>
        <v>PM Recess Supervision</v>
      </c>
      <c r="C28" s="75"/>
      <c r="D28" s="75"/>
      <c r="E28" s="80">
        <f t="shared" si="1"/>
        <v>0</v>
      </c>
      <c r="F28" s="85"/>
      <c r="G28" s="85"/>
      <c r="H28" s="148"/>
    </row>
    <row r="29" spans="2:10" ht="25.5" customHeight="1" thickBot="1" x14ac:dyDescent="0.25">
      <c r="B29" s="110" t="str">
        <f>'Mon-Day 1-S2'!B29</f>
        <v>Transition/Break</v>
      </c>
      <c r="C29" s="75"/>
      <c r="D29" s="75"/>
      <c r="E29" s="80">
        <f t="shared" si="1"/>
        <v>0</v>
      </c>
      <c r="F29" s="85"/>
      <c r="G29" s="85"/>
      <c r="H29" s="148"/>
    </row>
    <row r="30" spans="2:10" ht="28.5" customHeight="1" thickBot="1" x14ac:dyDescent="0.25">
      <c r="B30" s="116" t="str">
        <f>'Mon-Day 1-S2'!B30</f>
        <v>Block 8</v>
      </c>
      <c r="C30" s="83"/>
      <c r="D30" s="83"/>
      <c r="E30" s="79">
        <f t="shared" si="1"/>
        <v>0</v>
      </c>
      <c r="F30" s="86">
        <f>E30</f>
        <v>0</v>
      </c>
      <c r="G30" s="145"/>
      <c r="H30" s="85"/>
    </row>
    <row r="31" spans="2:10" ht="25.5" customHeight="1" thickBot="1" x14ac:dyDescent="0.25">
      <c r="B31" s="110" t="str">
        <f>'Mon-Day 1-S2'!B31</f>
        <v>Transition/Break</v>
      </c>
      <c r="C31" s="75"/>
      <c r="D31" s="75"/>
      <c r="E31" s="80">
        <f t="shared" si="1"/>
        <v>0</v>
      </c>
      <c r="F31" s="85"/>
      <c r="G31" s="85"/>
      <c r="H31" s="148"/>
    </row>
    <row r="32" spans="2:10" ht="25.5" customHeight="1" thickBot="1" x14ac:dyDescent="0.25">
      <c r="B32" s="116" t="str">
        <f>'Mon-Day 1-S2'!B32</f>
        <v>Block 9</v>
      </c>
      <c r="C32" s="83"/>
      <c r="D32" s="83"/>
      <c r="E32" s="79">
        <f t="shared" si="1"/>
        <v>0</v>
      </c>
      <c r="F32" s="86">
        <f>E32</f>
        <v>0</v>
      </c>
      <c r="G32" s="145"/>
      <c r="H32" s="85"/>
    </row>
    <row r="33" spans="2:10" ht="25.5" customHeight="1" thickBot="1" x14ac:dyDescent="0.25">
      <c r="B33" s="110" t="str">
        <f>'Mon-Day 1-S2'!B33</f>
        <v>Transition/Break</v>
      </c>
      <c r="C33" s="75"/>
      <c r="D33" s="75"/>
      <c r="E33" s="80">
        <f t="shared" si="1"/>
        <v>0</v>
      </c>
      <c r="F33" s="85"/>
      <c r="G33" s="85"/>
      <c r="H33" s="148"/>
    </row>
    <row r="34" spans="2:10" ht="25.5" customHeight="1" thickBot="1" x14ac:dyDescent="0.25">
      <c r="B34" s="116" t="str">
        <f>'Mon-Day 1-S2'!B34</f>
        <v>Block 10</v>
      </c>
      <c r="C34" s="83"/>
      <c r="D34" s="83"/>
      <c r="E34" s="79">
        <f t="shared" si="1"/>
        <v>0</v>
      </c>
      <c r="F34" s="86">
        <f>E34</f>
        <v>0</v>
      </c>
      <c r="G34" s="145"/>
      <c r="H34" s="85"/>
    </row>
    <row r="35" spans="2:10" ht="25.5" customHeight="1" thickBot="1" x14ac:dyDescent="0.25">
      <c r="B35" s="110" t="str">
        <f>'Mon-Day 1-S2'!B35</f>
        <v>Transition/Break</v>
      </c>
      <c r="C35" s="75"/>
      <c r="D35" s="75"/>
      <c r="E35" s="80">
        <f t="shared" si="1"/>
        <v>0</v>
      </c>
      <c r="F35" s="85"/>
      <c r="G35" s="85"/>
      <c r="H35" s="148"/>
      <c r="I35" s="7"/>
      <c r="J35" s="7"/>
    </row>
    <row r="36" spans="2:10" ht="36" customHeight="1" thickBot="1" x14ac:dyDescent="0.25">
      <c r="B36" s="113" t="str">
        <f>'Mon-Day 1-S2'!B36</f>
        <v>After School Supervision</v>
      </c>
      <c r="C36" s="77"/>
      <c r="D36" s="77"/>
      <c r="E36" s="81">
        <f t="shared" si="1"/>
        <v>0</v>
      </c>
      <c r="F36" s="146"/>
      <c r="G36" s="146"/>
      <c r="H36" s="150"/>
      <c r="I36" s="7"/>
      <c r="J36" s="7"/>
    </row>
    <row r="37" spans="2:10" ht="29.25" customHeight="1" thickTop="1" thickBot="1" x14ac:dyDescent="0.25">
      <c r="B37" s="45"/>
      <c r="C37" s="46"/>
      <c r="D37" s="47"/>
      <c r="E37" s="78"/>
      <c r="F37" s="73">
        <f>F6+F8+F10+F14+F16+F21+F26+F30+F32+F34</f>
        <v>0</v>
      </c>
      <c r="G37" s="147">
        <f>G6+G8+G10+G14+G16+G21+G26+G30+G32+G34</f>
        <v>0</v>
      </c>
      <c r="H37" s="84">
        <f>H4+H5+H7+H9+H11+H12+H13+H15+H17+H18+H19+H20+H22+H23+H24+H25+H27+H28+H29+H31+H33+H35+H36</f>
        <v>0</v>
      </c>
      <c r="I37" s="7"/>
      <c r="J37" s="7"/>
    </row>
    <row r="38" spans="2:10" ht="51.75" customHeight="1" thickBot="1" x14ac:dyDescent="0.25">
      <c r="B38" s="115" t="s">
        <v>48</v>
      </c>
      <c r="C38" s="73">
        <f>(F6+F8+F10+F14+F16+F21+F26+F30+F32+F34)</f>
        <v>0</v>
      </c>
      <c r="D38" s="34" t="s">
        <v>49</v>
      </c>
      <c r="E38" s="84">
        <f>G37+H37</f>
        <v>0</v>
      </c>
      <c r="F38" s="85"/>
      <c r="G38" s="85"/>
      <c r="H38" s="85"/>
    </row>
  </sheetData>
  <sheetProtection algorithmName="SHA-512" hashValue="BmTGC1Ss5E4u2WRJMYHOlA1fPOFcqyi+o6ZKYUXdt6VJtecfIuo+BNnvegNPOV61ILBDdJcUY4cX4WyJ0b2B/g==" saltValue="mDNH0oPVI4lVV0nYwBDZXQ==" spinCount="100000" sheet="1" objects="1" scenarios="1" formatColumns="0"/>
  <mergeCells count="2">
    <mergeCell ref="G1:H1"/>
    <mergeCell ref="G2:H2"/>
  </mergeCells>
  <dataValidations count="4">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00000000-0002-0000-0E00-000000000000}">
      <formula1>0</formula1>
      <formula2>120</formula2>
    </dataValidation>
    <dataValidation allowBlank="1" showInputMessage="1" showErrorMessage="1" prompt="adsfa" sqref="I1" xr:uid="{00000000-0002-0000-0E00-000001000000}"/>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00000000-0002-0000-0E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00000000-0002-0000-0E00-000003000000}">
      <formula1>0</formula1>
      <formula2>120</formula2>
    </dataValidation>
  </dataValidations>
  <hyperlinks>
    <hyperlink ref="G1" location="'Hours Summary'!A1" display="Return to Main" xr:uid="{23700F1B-C11C-4834-8329-8F774747AC60}"/>
  </hyperlinks>
  <printOptions horizontalCentered="1"/>
  <pageMargins left="0.25" right="0.25" top="0.75" bottom="0.75" header="0.3" footer="0.3"/>
  <pageSetup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0B12D-D5D3-4E8E-BEE8-EA20BE92DFE5}">
  <sheetPr>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90625" defaultRowHeight="25.5" customHeight="1" thickBottom="1" x14ac:dyDescent="0.25"/>
  <cols>
    <col min="1" max="1" width="2.08984375" customWidth="1"/>
    <col min="2" max="2" width="22.453125" customWidth="1"/>
    <col min="3" max="3" width="13.90625" customWidth="1"/>
    <col min="4" max="4" width="17.90625" customWidth="1"/>
    <col min="5" max="5" width="17.453125" customWidth="1"/>
    <col min="6" max="6" width="15.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132" t="s">
        <v>215</v>
      </c>
      <c r="C1" s="1"/>
      <c r="E1" s="48" t="s">
        <v>50</v>
      </c>
      <c r="F1" s="49">
        <f>C2+F2</f>
        <v>0</v>
      </c>
      <c r="G1" s="613"/>
      <c r="H1" s="613"/>
      <c r="I1" s="117"/>
    </row>
    <row r="2" spans="2:11" ht="70.5" customHeight="1" thickBot="1" x14ac:dyDescent="0.35">
      <c r="B2" s="35" t="s">
        <v>39</v>
      </c>
      <c r="C2" s="38">
        <f>C38</f>
        <v>0</v>
      </c>
      <c r="D2" s="36" t="s">
        <v>18</v>
      </c>
      <c r="E2" s="37" t="s">
        <v>40</v>
      </c>
      <c r="F2" s="39">
        <f>E38</f>
        <v>0</v>
      </c>
      <c r="G2" s="614" t="s">
        <v>18</v>
      </c>
      <c r="H2" s="615"/>
      <c r="I2" s="8"/>
      <c r="J2" s="3"/>
    </row>
    <row r="3" spans="2:11" ht="32.25" customHeight="1" thickBot="1" x14ac:dyDescent="0.35">
      <c r="B3" s="44" t="s">
        <v>3</v>
      </c>
      <c r="C3" s="51" t="s">
        <v>1</v>
      </c>
      <c r="D3" s="51" t="s">
        <v>2</v>
      </c>
      <c r="E3" s="51" t="s">
        <v>16</v>
      </c>
      <c r="F3" s="92" t="s">
        <v>20</v>
      </c>
      <c r="G3" s="52" t="s">
        <v>109</v>
      </c>
      <c r="H3" s="149" t="s">
        <v>47</v>
      </c>
      <c r="I3" s="2"/>
      <c r="J3" s="3"/>
    </row>
    <row r="4" spans="2:11" ht="25.5" customHeight="1" thickBot="1" x14ac:dyDescent="0.25">
      <c r="B4" s="110" t="str">
        <f>'Mon-Day 1-S1'!B4</f>
        <v>AM Supervision</v>
      </c>
      <c r="C4" s="75"/>
      <c r="D4" s="75"/>
      <c r="E4" s="80">
        <f t="shared" ref="E4:E13" si="0">IFERROR((D4-C4)*24*60,0)</f>
        <v>0</v>
      </c>
      <c r="F4" s="85"/>
      <c r="G4" s="85"/>
      <c r="H4" s="148"/>
      <c r="I4" s="4"/>
      <c r="J4" s="5"/>
      <c r="K4" t="s">
        <v>0</v>
      </c>
    </row>
    <row r="5" spans="2:11" ht="25.5" customHeight="1" thickBot="1" x14ac:dyDescent="0.25">
      <c r="B5" s="110" t="str">
        <f>'Mon-Day 1-S1'!B5</f>
        <v>Warning Bell</v>
      </c>
      <c r="C5" s="75"/>
      <c r="D5" s="75"/>
      <c r="E5" s="80">
        <f t="shared" si="0"/>
        <v>0</v>
      </c>
      <c r="F5" s="85"/>
      <c r="G5" s="85"/>
      <c r="H5" s="148"/>
      <c r="I5" s="6"/>
      <c r="J5" s="6"/>
      <c r="K5" t="s">
        <v>0</v>
      </c>
    </row>
    <row r="6" spans="2:11" ht="25.5" customHeight="1" thickBot="1" x14ac:dyDescent="0.25">
      <c r="B6" s="116" t="str">
        <f>'Mon-Day 1-S1'!B6</f>
        <v>Block 1</v>
      </c>
      <c r="C6" s="83"/>
      <c r="D6" s="83"/>
      <c r="E6" s="79">
        <f t="shared" si="0"/>
        <v>0</v>
      </c>
      <c r="F6" s="86">
        <f>E6</f>
        <v>0</v>
      </c>
      <c r="G6" s="145"/>
      <c r="H6" s="85"/>
      <c r="I6" s="7"/>
      <c r="J6" s="7"/>
    </row>
    <row r="7" spans="2:11" ht="25.5" customHeight="1" thickBot="1" x14ac:dyDescent="0.25">
      <c r="B7" s="110" t="str">
        <f>'Mon-Day 1-S1'!B7</f>
        <v>Transition/Break</v>
      </c>
      <c r="C7" s="75"/>
      <c r="D7" s="75"/>
      <c r="E7" s="80">
        <f t="shared" si="0"/>
        <v>0</v>
      </c>
      <c r="F7" s="85"/>
      <c r="G7" s="85"/>
      <c r="H7" s="148"/>
      <c r="I7" s="7"/>
      <c r="J7" s="7"/>
    </row>
    <row r="8" spans="2:11" ht="25.5" customHeight="1" thickBot="1" x14ac:dyDescent="0.25">
      <c r="B8" s="116" t="str">
        <f>'Mon-Day 1-S1'!B8</f>
        <v>Block 2</v>
      </c>
      <c r="C8" s="83"/>
      <c r="D8" s="83"/>
      <c r="E8" s="79">
        <f t="shared" si="0"/>
        <v>0</v>
      </c>
      <c r="F8" s="86">
        <f>E8</f>
        <v>0</v>
      </c>
      <c r="G8" s="145"/>
      <c r="H8" s="85"/>
      <c r="I8" s="7"/>
      <c r="J8" s="7"/>
    </row>
    <row r="9" spans="2:11" ht="25.5" customHeight="1" thickBot="1" x14ac:dyDescent="0.25">
      <c r="B9" s="110" t="str">
        <f>'Mon-Day 1-S1'!B9</f>
        <v>Transition/Break</v>
      </c>
      <c r="C9" s="75"/>
      <c r="D9" s="75"/>
      <c r="E9" s="80">
        <f t="shared" si="0"/>
        <v>0</v>
      </c>
      <c r="F9" s="85"/>
      <c r="G9" s="85"/>
      <c r="H9" s="148"/>
      <c r="I9" s="7"/>
      <c r="J9" s="7"/>
    </row>
    <row r="10" spans="2:11" ht="25.5" customHeight="1" thickBot="1" x14ac:dyDescent="0.25">
      <c r="B10" s="116" t="str">
        <f>'Mon-Day 1-S1'!B10</f>
        <v>Block 3</v>
      </c>
      <c r="C10" s="83"/>
      <c r="D10" s="83"/>
      <c r="E10" s="79">
        <f t="shared" si="0"/>
        <v>0</v>
      </c>
      <c r="F10" s="86">
        <f>E10</f>
        <v>0</v>
      </c>
      <c r="G10" s="145"/>
      <c r="H10" s="85"/>
      <c r="I10" s="7"/>
      <c r="J10" s="7"/>
    </row>
    <row r="11" spans="2:11" ht="25.5" customHeight="1" thickBot="1" x14ac:dyDescent="0.25">
      <c r="B11" s="110" t="str">
        <f>'Mon-Day 1-S1'!B11</f>
        <v>Transition/Break</v>
      </c>
      <c r="C11" s="75"/>
      <c r="D11" s="75"/>
      <c r="E11" s="80">
        <f t="shared" si="0"/>
        <v>0</v>
      </c>
      <c r="F11" s="85"/>
      <c r="G11" s="85"/>
      <c r="H11" s="148"/>
      <c r="I11" s="7"/>
      <c r="J11" s="7"/>
    </row>
    <row r="12" spans="2:11" ht="37.5" customHeight="1" thickBot="1" x14ac:dyDescent="0.25">
      <c r="B12" s="110" t="str">
        <f>'Mon-Day 1-S1'!B12</f>
        <v>Recess Supervision</v>
      </c>
      <c r="C12" s="75"/>
      <c r="D12" s="75"/>
      <c r="E12" s="80">
        <f t="shared" si="0"/>
        <v>0</v>
      </c>
      <c r="F12" s="85"/>
      <c r="G12" s="85"/>
      <c r="H12" s="148"/>
      <c r="I12" s="7"/>
      <c r="J12" s="7"/>
    </row>
    <row r="13" spans="2:11" ht="25.5" customHeight="1" thickBot="1" x14ac:dyDescent="0.25">
      <c r="B13" s="110" t="str">
        <f>'Mon-Day 1-S1'!B13</f>
        <v>Transition/Break</v>
      </c>
      <c r="C13" s="75"/>
      <c r="D13" s="75"/>
      <c r="E13" s="80">
        <f t="shared" si="0"/>
        <v>0</v>
      </c>
      <c r="F13" s="85"/>
      <c r="G13" s="85"/>
      <c r="H13" s="148"/>
      <c r="I13" s="7"/>
      <c r="J13" s="7"/>
    </row>
    <row r="14" spans="2:11" ht="25.5" customHeight="1" thickBot="1" x14ac:dyDescent="0.25">
      <c r="B14" s="116" t="str">
        <f>'Mon-Day 1-S1'!B14</f>
        <v>Block 4</v>
      </c>
      <c r="C14" s="83"/>
      <c r="D14" s="83"/>
      <c r="E14" s="79">
        <f>IFERROR((D14-C14)*24*60,0)</f>
        <v>0</v>
      </c>
      <c r="F14" s="86">
        <f>E14</f>
        <v>0</v>
      </c>
      <c r="G14" s="145"/>
      <c r="H14" s="85"/>
      <c r="I14" s="7"/>
      <c r="J14" s="7"/>
    </row>
    <row r="15" spans="2:11" ht="25.5" customHeight="1" thickBot="1" x14ac:dyDescent="0.25">
      <c r="B15" s="110" t="str">
        <f>'Mon-Day 1-S1'!B15</f>
        <v>Transition/Break</v>
      </c>
      <c r="C15" s="75"/>
      <c r="D15" s="75"/>
      <c r="E15" s="80">
        <f>IFERROR((D15-C15)*24*60,0)</f>
        <v>0</v>
      </c>
      <c r="F15" s="85"/>
      <c r="G15" s="85"/>
      <c r="H15" s="148"/>
      <c r="I15" s="7"/>
      <c r="J15" s="7"/>
    </row>
    <row r="16" spans="2:11" ht="25.5" customHeight="1" thickBot="1" x14ac:dyDescent="0.25">
      <c r="B16" s="116" t="str">
        <f>'Mon-Day 1-S1'!B16</f>
        <v>Block 5</v>
      </c>
      <c r="C16" s="83"/>
      <c r="D16" s="83"/>
      <c r="E16" s="79">
        <f>IFERROR((D16-C16)*24*60,0)</f>
        <v>0</v>
      </c>
      <c r="F16" s="86">
        <f>E16</f>
        <v>0</v>
      </c>
      <c r="G16" s="145"/>
      <c r="H16" s="85"/>
      <c r="I16" s="7"/>
      <c r="J16" s="7"/>
    </row>
    <row r="17" spans="2:10" ht="25.5" customHeight="1" thickBot="1" x14ac:dyDescent="0.25">
      <c r="B17" s="110" t="str">
        <f>'Mon-Day 1-S1'!B17</f>
        <v>Transition/Break</v>
      </c>
      <c r="C17" s="75"/>
      <c r="D17" s="75"/>
      <c r="E17" s="80">
        <f t="shared" ref="E17:E36" si="1">IFERROR((D17-C17)*24*60,0)</f>
        <v>0</v>
      </c>
      <c r="F17" s="85"/>
      <c r="G17" s="85"/>
      <c r="H17" s="148"/>
      <c r="I17" s="7"/>
      <c r="J17" s="7"/>
    </row>
    <row r="18" spans="2:10" ht="25.5" customHeight="1" thickBot="1" x14ac:dyDescent="0.25">
      <c r="B18" s="110" t="str">
        <f>'Mon-Day 1-S1'!B18</f>
        <v>Lunch Supervision</v>
      </c>
      <c r="C18" s="75"/>
      <c r="D18" s="75"/>
      <c r="E18" s="80">
        <f t="shared" si="1"/>
        <v>0</v>
      </c>
      <c r="F18" s="85"/>
      <c r="G18" s="85"/>
      <c r="H18" s="148"/>
    </row>
    <row r="19" spans="2:10" ht="36" customHeight="1" thickBot="1" x14ac:dyDescent="0.25">
      <c r="B19" s="110" t="str">
        <f>'Mon-Day 1-S1'!B19</f>
        <v>Lunch Recess Supervision</v>
      </c>
      <c r="C19" s="75"/>
      <c r="D19" s="75"/>
      <c r="E19" s="80">
        <f t="shared" si="1"/>
        <v>0</v>
      </c>
      <c r="F19" s="85"/>
      <c r="G19" s="85"/>
      <c r="H19" s="148"/>
    </row>
    <row r="20" spans="2:10" ht="25.5" customHeight="1" thickBot="1" x14ac:dyDescent="0.25">
      <c r="B20" s="110" t="str">
        <f>'Mon-Day 1-S1'!B20</f>
        <v>Transition/Break</v>
      </c>
      <c r="C20" s="75"/>
      <c r="D20" s="75"/>
      <c r="E20" s="80">
        <f t="shared" si="1"/>
        <v>0</v>
      </c>
      <c r="F20" s="85"/>
      <c r="G20" s="85"/>
      <c r="H20" s="148"/>
    </row>
    <row r="21" spans="2:10" ht="25.5" customHeight="1" thickBot="1" x14ac:dyDescent="0.25">
      <c r="B21" s="116" t="str">
        <f>'Mon-Day 1-S1'!B21</f>
        <v>Block 6</v>
      </c>
      <c r="C21" s="83"/>
      <c r="D21" s="83"/>
      <c r="E21" s="79">
        <f t="shared" si="1"/>
        <v>0</v>
      </c>
      <c r="F21" s="86">
        <f>E21</f>
        <v>0</v>
      </c>
      <c r="G21" s="145"/>
      <c r="H21" s="85"/>
    </row>
    <row r="22" spans="2:10" ht="25.5" customHeight="1" thickBot="1" x14ac:dyDescent="0.25">
      <c r="B22" s="110" t="str">
        <f>'Mon-Day 1-S1'!B22</f>
        <v>Transition/Break</v>
      </c>
      <c r="C22" s="75"/>
      <c r="D22" s="75"/>
      <c r="E22" s="80">
        <f t="shared" si="1"/>
        <v>0</v>
      </c>
      <c r="F22" s="85"/>
      <c r="G22" s="85"/>
      <c r="H22" s="148"/>
    </row>
    <row r="23" spans="2:10" ht="29.25" customHeight="1" thickBot="1" x14ac:dyDescent="0.25">
      <c r="B23" s="110" t="str">
        <f>'Mon-Day 1-S1'!B23</f>
        <v>Lunch Supervision</v>
      </c>
      <c r="C23" s="75"/>
      <c r="D23" s="75"/>
      <c r="E23" s="80">
        <f t="shared" si="1"/>
        <v>0</v>
      </c>
      <c r="F23" s="85"/>
      <c r="G23" s="85"/>
      <c r="H23" s="148"/>
    </row>
    <row r="24" spans="2:10" ht="36" customHeight="1" thickBot="1" x14ac:dyDescent="0.25">
      <c r="B24" s="110" t="str">
        <f>'Mon-Day 1-S1'!B24</f>
        <v>Lunch Recess Supervision</v>
      </c>
      <c r="C24" s="75"/>
      <c r="D24" s="75"/>
      <c r="E24" s="80">
        <f t="shared" si="1"/>
        <v>0</v>
      </c>
      <c r="F24" s="85"/>
      <c r="G24" s="85"/>
      <c r="H24" s="148"/>
    </row>
    <row r="25" spans="2:10" ht="25.5" customHeight="1" thickBot="1" x14ac:dyDescent="0.25">
      <c r="B25" s="110" t="str">
        <f>'Mon-Day 1-S1'!B25</f>
        <v>Transition/Break</v>
      </c>
      <c r="C25" s="75"/>
      <c r="D25" s="75"/>
      <c r="E25" s="80">
        <f t="shared" si="1"/>
        <v>0</v>
      </c>
      <c r="F25" s="85"/>
      <c r="G25" s="85"/>
      <c r="H25" s="148"/>
    </row>
    <row r="26" spans="2:10" ht="25.5" customHeight="1" thickBot="1" x14ac:dyDescent="0.25">
      <c r="B26" s="116" t="str">
        <f>'Mon-Day 1-S1'!B26</f>
        <v>Block 7</v>
      </c>
      <c r="C26" s="83"/>
      <c r="D26" s="83"/>
      <c r="E26" s="79">
        <f t="shared" si="1"/>
        <v>0</v>
      </c>
      <c r="F26" s="86">
        <f>E26</f>
        <v>0</v>
      </c>
      <c r="G26" s="145"/>
      <c r="H26" s="85"/>
    </row>
    <row r="27" spans="2:10" ht="25.5" customHeight="1" thickBot="1" x14ac:dyDescent="0.25">
      <c r="B27" s="110" t="str">
        <f>'Mon-Day 1-S1'!B27</f>
        <v>Transition/Break</v>
      </c>
      <c r="C27" s="75"/>
      <c r="D27" s="75"/>
      <c r="E27" s="80">
        <f t="shared" si="1"/>
        <v>0</v>
      </c>
      <c r="F27" s="85"/>
      <c r="G27" s="85"/>
      <c r="H27" s="148"/>
    </row>
    <row r="28" spans="2:10" ht="36" customHeight="1" thickBot="1" x14ac:dyDescent="0.25">
      <c r="B28" s="110" t="str">
        <f>'Mon-Day 1-S1'!B28</f>
        <v>PM Recess Supervision</v>
      </c>
      <c r="C28" s="75"/>
      <c r="D28" s="75"/>
      <c r="E28" s="80">
        <f t="shared" si="1"/>
        <v>0</v>
      </c>
      <c r="F28" s="85"/>
      <c r="G28" s="85"/>
      <c r="H28" s="148"/>
    </row>
    <row r="29" spans="2:10" ht="25.5" customHeight="1" thickBot="1" x14ac:dyDescent="0.25">
      <c r="B29" s="110" t="str">
        <f>'Mon-Day 1-S1'!B29</f>
        <v>Transition/Break</v>
      </c>
      <c r="C29" s="75"/>
      <c r="D29" s="75"/>
      <c r="E29" s="80">
        <f t="shared" si="1"/>
        <v>0</v>
      </c>
      <c r="F29" s="85"/>
      <c r="G29" s="85"/>
      <c r="H29" s="148"/>
    </row>
    <row r="30" spans="2:10" ht="28.5" customHeight="1" thickBot="1" x14ac:dyDescent="0.25">
      <c r="B30" s="116" t="str">
        <f>'Mon-Day 1-S1'!B30</f>
        <v>Block 8</v>
      </c>
      <c r="C30" s="83"/>
      <c r="D30" s="83"/>
      <c r="E30" s="79">
        <f t="shared" si="1"/>
        <v>0</v>
      </c>
      <c r="F30" s="86">
        <f>E30</f>
        <v>0</v>
      </c>
      <c r="G30" s="145"/>
      <c r="H30" s="85"/>
    </row>
    <row r="31" spans="2:10" ht="25.5" customHeight="1" thickBot="1" x14ac:dyDescent="0.25">
      <c r="B31" s="110" t="str">
        <f>'Mon-Day 1-S1'!B31</f>
        <v>Transition/Break</v>
      </c>
      <c r="C31" s="75"/>
      <c r="D31" s="75"/>
      <c r="E31" s="80">
        <f t="shared" si="1"/>
        <v>0</v>
      </c>
      <c r="F31" s="85"/>
      <c r="G31" s="85"/>
      <c r="H31" s="148"/>
    </row>
    <row r="32" spans="2:10" ht="25.5" customHeight="1" thickBot="1" x14ac:dyDescent="0.25">
      <c r="B32" s="116" t="str">
        <f>'Mon-Day 1-S1'!B32</f>
        <v>Block 9</v>
      </c>
      <c r="C32" s="83"/>
      <c r="D32" s="83"/>
      <c r="E32" s="79">
        <f t="shared" si="1"/>
        <v>0</v>
      </c>
      <c r="F32" s="86">
        <f>E32</f>
        <v>0</v>
      </c>
      <c r="G32" s="145"/>
      <c r="H32" s="85"/>
    </row>
    <row r="33" spans="2:10" ht="25.5" customHeight="1" thickBot="1" x14ac:dyDescent="0.25">
      <c r="B33" s="110" t="str">
        <f>'Mon-Day 1-S1'!B33</f>
        <v>Transition/Break</v>
      </c>
      <c r="C33" s="75"/>
      <c r="D33" s="75"/>
      <c r="E33" s="80">
        <f t="shared" si="1"/>
        <v>0</v>
      </c>
      <c r="F33" s="85"/>
      <c r="G33" s="85"/>
      <c r="H33" s="148"/>
    </row>
    <row r="34" spans="2:10" ht="25.5" customHeight="1" thickBot="1" x14ac:dyDescent="0.25">
      <c r="B34" s="116" t="str">
        <f>'Mon-Day 1-S1'!B34</f>
        <v>Block 10</v>
      </c>
      <c r="C34" s="83"/>
      <c r="D34" s="83"/>
      <c r="E34" s="79">
        <f t="shared" si="1"/>
        <v>0</v>
      </c>
      <c r="F34" s="86">
        <f>E34</f>
        <v>0</v>
      </c>
      <c r="G34" s="145"/>
      <c r="H34" s="85"/>
    </row>
    <row r="35" spans="2:10" ht="25.5" customHeight="1" thickBot="1" x14ac:dyDescent="0.25">
      <c r="B35" s="110" t="str">
        <f>'Mon-Day 1-S1'!B35</f>
        <v>Transition/Break</v>
      </c>
      <c r="C35" s="75"/>
      <c r="D35" s="75"/>
      <c r="E35" s="80">
        <f t="shared" si="1"/>
        <v>0</v>
      </c>
      <c r="F35" s="85"/>
      <c r="G35" s="85"/>
      <c r="H35" s="148"/>
      <c r="I35" s="7"/>
      <c r="J35" s="7"/>
    </row>
    <row r="36" spans="2:10" ht="36" customHeight="1" thickBot="1" x14ac:dyDescent="0.25">
      <c r="B36" s="113" t="str">
        <f>'Mon-Day 1-S1'!B36</f>
        <v>After School Supervision</v>
      </c>
      <c r="C36" s="77"/>
      <c r="D36" s="77"/>
      <c r="E36" s="81">
        <f t="shared" si="1"/>
        <v>0</v>
      </c>
      <c r="F36" s="146"/>
      <c r="G36" s="146"/>
      <c r="H36" s="150"/>
      <c r="I36" s="7"/>
      <c r="J36" s="7"/>
    </row>
    <row r="37" spans="2:10" ht="29.25" customHeight="1" thickTop="1" thickBot="1" x14ac:dyDescent="0.25">
      <c r="B37" s="45"/>
      <c r="C37" s="46"/>
      <c r="D37" s="47"/>
      <c r="E37" s="78"/>
      <c r="F37" s="73">
        <f>F6+F8+F10+F14+F16+F21+F26+F30+F32+F34</f>
        <v>0</v>
      </c>
      <c r="G37" s="147">
        <f>G6+G8+G10+G14+G16+G21+G26+G30+G32+G34</f>
        <v>0</v>
      </c>
      <c r="H37" s="84">
        <f>H4+H5+H7+H9+H11+H12+H13+H15+H17+H18+H19+H20+H22+H23+H24+H25+H27+H28+H29+H31+H33+H35+H36</f>
        <v>0</v>
      </c>
      <c r="I37" s="7"/>
      <c r="J37" s="7"/>
    </row>
    <row r="38" spans="2:10" ht="51.75" customHeight="1" thickBot="1" x14ac:dyDescent="0.25">
      <c r="B38" s="115" t="s">
        <v>48</v>
      </c>
      <c r="C38" s="73">
        <f>(F6+F8+F10+F14+F16+F21+F26+F30+F32+F34)</f>
        <v>0</v>
      </c>
      <c r="D38" s="34" t="s">
        <v>49</v>
      </c>
      <c r="E38" s="84">
        <f>G37+H37</f>
        <v>0</v>
      </c>
      <c r="F38" s="85"/>
      <c r="G38" s="85"/>
      <c r="H38" s="85"/>
    </row>
  </sheetData>
  <sheetProtection algorithmName="SHA-512" hashValue="p8QNgkYsK5cqwRfNozbTF10e5gRIydmqJ6Dh66bIsxx8JCmFsrw0aftGzUGQt+XcFyhxsrqhpt+q8iihDZC5Bg==" saltValue="mDz1JotounG1VWCcFaHU1g==" spinCount="100000" sheet="1" objects="1" scenarios="1" formatColumns="0"/>
  <mergeCells count="2">
    <mergeCell ref="G1:H1"/>
    <mergeCell ref="G2:H2"/>
  </mergeCells>
  <dataValidations count="4">
    <dataValidation allowBlank="1" showInputMessage="1" showErrorMessage="1" prompt="adsfa" sqref="I1" xr:uid="{AD711F77-B8CE-4A43-A571-62EDC6E5E98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F490CBFC-4DA4-465F-856A-9E593A0F5A09}">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BDA5977B-144A-4BAC-8E83-6C668592AC6C}"/>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7AAA7933-23F9-445B-AA32-4D354B65B442}">
      <formula1>0</formula1>
      <formula2>120</formula2>
    </dataValidation>
  </dataValidations>
  <hyperlinks>
    <hyperlink ref="G1" location="'Hours Summary'!A1" display="Return to Main" xr:uid="{78EDBE0D-978F-4A44-B51C-4262E0F7B718}"/>
  </hyperlinks>
  <printOptions horizontalCentered="1"/>
  <pageMargins left="0.25" right="0.25" top="0.75" bottom="0.75" header="0.3" footer="0.3"/>
  <pageSetup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438BF-FCD1-4500-9E50-22B591BC0705}">
  <sheetPr>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90625" defaultRowHeight="25.5" customHeight="1" thickBottom="1" x14ac:dyDescent="0.25"/>
  <cols>
    <col min="1" max="1" width="2.08984375" customWidth="1"/>
    <col min="2" max="2" width="22.453125" customWidth="1"/>
    <col min="3" max="3" width="13.90625" customWidth="1"/>
    <col min="4" max="4" width="17.90625" customWidth="1"/>
    <col min="5" max="5" width="17.453125" customWidth="1"/>
    <col min="6" max="6" width="15.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132" t="s">
        <v>216</v>
      </c>
      <c r="C1" s="1"/>
      <c r="E1" s="48" t="s">
        <v>50</v>
      </c>
      <c r="F1" s="49">
        <f>C2+F2</f>
        <v>0</v>
      </c>
      <c r="G1" s="613"/>
      <c r="H1" s="613"/>
      <c r="I1" s="117"/>
    </row>
    <row r="2" spans="2:11" ht="70.5" customHeight="1" thickBot="1" x14ac:dyDescent="0.35">
      <c r="B2" s="35" t="s">
        <v>39</v>
      </c>
      <c r="C2" s="38">
        <f>C38</f>
        <v>0</v>
      </c>
      <c r="D2" s="36" t="s">
        <v>18</v>
      </c>
      <c r="E2" s="37" t="s">
        <v>40</v>
      </c>
      <c r="F2" s="39">
        <f>E38</f>
        <v>0</v>
      </c>
      <c r="G2" s="614" t="s">
        <v>18</v>
      </c>
      <c r="H2" s="615"/>
      <c r="I2" s="8"/>
      <c r="J2" s="3"/>
    </row>
    <row r="3" spans="2:11" ht="32.25" customHeight="1" thickBot="1" x14ac:dyDescent="0.35">
      <c r="B3" s="44" t="s">
        <v>3</v>
      </c>
      <c r="C3" s="51" t="s">
        <v>1</v>
      </c>
      <c r="D3" s="51" t="s">
        <v>2</v>
      </c>
      <c r="E3" s="51" t="s">
        <v>16</v>
      </c>
      <c r="F3" s="92" t="s">
        <v>20</v>
      </c>
      <c r="G3" s="52" t="s">
        <v>109</v>
      </c>
      <c r="H3" s="149" t="s">
        <v>47</v>
      </c>
      <c r="I3" s="2"/>
      <c r="J3" s="3"/>
    </row>
    <row r="4" spans="2:11" ht="25.5" customHeight="1" thickBot="1" x14ac:dyDescent="0.25">
      <c r="B4" s="110" t="str">
        <f>'Mon-Day 1-S1'!B4</f>
        <v>AM Supervision</v>
      </c>
      <c r="C4" s="75"/>
      <c r="D4" s="75"/>
      <c r="E4" s="80">
        <f t="shared" ref="E4:E13" si="0">IFERROR((D4-C4)*24*60,0)</f>
        <v>0</v>
      </c>
      <c r="F4" s="85"/>
      <c r="G4" s="85"/>
      <c r="H4" s="148"/>
      <c r="I4" s="4"/>
      <c r="J4" s="5"/>
      <c r="K4" t="s">
        <v>0</v>
      </c>
    </row>
    <row r="5" spans="2:11" ht="25.5" customHeight="1" thickBot="1" x14ac:dyDescent="0.25">
      <c r="B5" s="110" t="str">
        <f>'Mon-Day 1-S1'!B5</f>
        <v>Warning Bell</v>
      </c>
      <c r="C5" s="75"/>
      <c r="D5" s="75"/>
      <c r="E5" s="80">
        <f t="shared" si="0"/>
        <v>0</v>
      </c>
      <c r="F5" s="85"/>
      <c r="G5" s="85"/>
      <c r="H5" s="148"/>
      <c r="I5" s="6"/>
      <c r="J5" s="6"/>
      <c r="K5" t="s">
        <v>0</v>
      </c>
    </row>
    <row r="6" spans="2:11" ht="25.5" customHeight="1" thickBot="1" x14ac:dyDescent="0.25">
      <c r="B6" s="116" t="str">
        <f>'Mon-Day 1-S1'!B6</f>
        <v>Block 1</v>
      </c>
      <c r="C6" s="83"/>
      <c r="D6" s="83"/>
      <c r="E6" s="79">
        <f t="shared" si="0"/>
        <v>0</v>
      </c>
      <c r="F6" s="86">
        <f>E6</f>
        <v>0</v>
      </c>
      <c r="G6" s="145"/>
      <c r="H6" s="85"/>
      <c r="I6" s="7"/>
      <c r="J6" s="7"/>
    </row>
    <row r="7" spans="2:11" ht="25.5" customHeight="1" thickBot="1" x14ac:dyDescent="0.25">
      <c r="B7" s="110" t="str">
        <f>'Mon-Day 1-S1'!B7</f>
        <v>Transition/Break</v>
      </c>
      <c r="C7" s="75"/>
      <c r="D7" s="75"/>
      <c r="E7" s="80">
        <f t="shared" si="0"/>
        <v>0</v>
      </c>
      <c r="F7" s="85"/>
      <c r="G7" s="85"/>
      <c r="H7" s="148"/>
      <c r="I7" s="7"/>
      <c r="J7" s="7"/>
    </row>
    <row r="8" spans="2:11" ht="25.5" customHeight="1" thickBot="1" x14ac:dyDescent="0.25">
      <c r="B8" s="116" t="str">
        <f>'Mon-Day 1-S1'!B8</f>
        <v>Block 2</v>
      </c>
      <c r="C8" s="83"/>
      <c r="D8" s="83"/>
      <c r="E8" s="79">
        <f t="shared" si="0"/>
        <v>0</v>
      </c>
      <c r="F8" s="86">
        <f>E8</f>
        <v>0</v>
      </c>
      <c r="G8" s="145"/>
      <c r="H8" s="85"/>
      <c r="I8" s="7"/>
      <c r="J8" s="7"/>
    </row>
    <row r="9" spans="2:11" ht="25.5" customHeight="1" thickBot="1" x14ac:dyDescent="0.25">
      <c r="B9" s="110" t="str">
        <f>'Mon-Day 1-S1'!B9</f>
        <v>Transition/Break</v>
      </c>
      <c r="C9" s="75"/>
      <c r="D9" s="75"/>
      <c r="E9" s="80">
        <f t="shared" si="0"/>
        <v>0</v>
      </c>
      <c r="F9" s="85"/>
      <c r="G9" s="85"/>
      <c r="H9" s="148"/>
      <c r="I9" s="7"/>
      <c r="J9" s="7"/>
    </row>
    <row r="10" spans="2:11" ht="25.5" customHeight="1" thickBot="1" x14ac:dyDescent="0.25">
      <c r="B10" s="116" t="str">
        <f>'Mon-Day 1-S1'!B10</f>
        <v>Block 3</v>
      </c>
      <c r="C10" s="83"/>
      <c r="D10" s="83"/>
      <c r="E10" s="79">
        <f t="shared" si="0"/>
        <v>0</v>
      </c>
      <c r="F10" s="86">
        <f>E10</f>
        <v>0</v>
      </c>
      <c r="G10" s="145"/>
      <c r="H10" s="85"/>
      <c r="I10" s="7"/>
      <c r="J10" s="7"/>
    </row>
    <row r="11" spans="2:11" ht="25.5" customHeight="1" thickBot="1" x14ac:dyDescent="0.25">
      <c r="B11" s="110" t="str">
        <f>'Mon-Day 1-S1'!B11</f>
        <v>Transition/Break</v>
      </c>
      <c r="C11" s="75"/>
      <c r="D11" s="75"/>
      <c r="E11" s="80">
        <f t="shared" si="0"/>
        <v>0</v>
      </c>
      <c r="F11" s="85"/>
      <c r="G11" s="85"/>
      <c r="H11" s="148"/>
      <c r="I11" s="7"/>
      <c r="J11" s="7"/>
    </row>
    <row r="12" spans="2:11" ht="37.5" customHeight="1" thickBot="1" x14ac:dyDescent="0.25">
      <c r="B12" s="110" t="str">
        <f>'Mon-Day 1-S1'!B12</f>
        <v>Recess Supervision</v>
      </c>
      <c r="C12" s="75"/>
      <c r="D12" s="75"/>
      <c r="E12" s="80">
        <f t="shared" si="0"/>
        <v>0</v>
      </c>
      <c r="F12" s="85"/>
      <c r="G12" s="85"/>
      <c r="H12" s="148"/>
      <c r="I12" s="7"/>
      <c r="J12" s="7"/>
    </row>
    <row r="13" spans="2:11" ht="25.5" customHeight="1" thickBot="1" x14ac:dyDescent="0.25">
      <c r="B13" s="110" t="str">
        <f>'Mon-Day 1-S1'!B13</f>
        <v>Transition/Break</v>
      </c>
      <c r="C13" s="75"/>
      <c r="D13" s="75"/>
      <c r="E13" s="80">
        <f t="shared" si="0"/>
        <v>0</v>
      </c>
      <c r="F13" s="85"/>
      <c r="G13" s="85"/>
      <c r="H13" s="148"/>
      <c r="I13" s="7"/>
      <c r="J13" s="7"/>
    </row>
    <row r="14" spans="2:11" ht="25.5" customHeight="1" thickBot="1" x14ac:dyDescent="0.25">
      <c r="B14" s="116" t="str">
        <f>'Mon-Day 1-S1'!B14</f>
        <v>Block 4</v>
      </c>
      <c r="C14" s="83"/>
      <c r="D14" s="83"/>
      <c r="E14" s="79">
        <f>IFERROR((D14-C14)*24*60,0)</f>
        <v>0</v>
      </c>
      <c r="F14" s="86">
        <f>E14</f>
        <v>0</v>
      </c>
      <c r="G14" s="145"/>
      <c r="H14" s="85"/>
      <c r="I14" s="7"/>
      <c r="J14" s="7"/>
    </row>
    <row r="15" spans="2:11" ht="25.5" customHeight="1" thickBot="1" x14ac:dyDescent="0.25">
      <c r="B15" s="110" t="str">
        <f>'Mon-Day 1-S1'!B15</f>
        <v>Transition/Break</v>
      </c>
      <c r="C15" s="75"/>
      <c r="D15" s="75"/>
      <c r="E15" s="80">
        <f>IFERROR((D15-C15)*24*60,0)</f>
        <v>0</v>
      </c>
      <c r="F15" s="85"/>
      <c r="G15" s="85"/>
      <c r="H15" s="148"/>
      <c r="I15" s="7"/>
      <c r="J15" s="7"/>
    </row>
    <row r="16" spans="2:11" ht="25.5" customHeight="1" thickBot="1" x14ac:dyDescent="0.25">
      <c r="B16" s="116" t="str">
        <f>'Mon-Day 1-S1'!B16</f>
        <v>Block 5</v>
      </c>
      <c r="C16" s="83"/>
      <c r="D16" s="83"/>
      <c r="E16" s="79">
        <f>IFERROR((D16-C16)*24*60,0)</f>
        <v>0</v>
      </c>
      <c r="F16" s="86">
        <f>E16</f>
        <v>0</v>
      </c>
      <c r="G16" s="145"/>
      <c r="H16" s="85"/>
      <c r="I16" s="7"/>
      <c r="J16" s="7"/>
    </row>
    <row r="17" spans="2:10" ht="25.5" customHeight="1" thickBot="1" x14ac:dyDescent="0.25">
      <c r="B17" s="110" t="str">
        <f>'Mon-Day 1-S1'!B17</f>
        <v>Transition/Break</v>
      </c>
      <c r="C17" s="75"/>
      <c r="D17" s="75"/>
      <c r="E17" s="80">
        <f t="shared" ref="E17:E36" si="1">IFERROR((D17-C17)*24*60,0)</f>
        <v>0</v>
      </c>
      <c r="F17" s="85"/>
      <c r="G17" s="85"/>
      <c r="H17" s="148"/>
      <c r="I17" s="7"/>
      <c r="J17" s="7"/>
    </row>
    <row r="18" spans="2:10" ht="25.5" customHeight="1" thickBot="1" x14ac:dyDescent="0.25">
      <c r="B18" s="110" t="str">
        <f>'Mon-Day 1-S1'!B18</f>
        <v>Lunch Supervision</v>
      </c>
      <c r="C18" s="75"/>
      <c r="D18" s="75"/>
      <c r="E18" s="80">
        <f t="shared" si="1"/>
        <v>0</v>
      </c>
      <c r="F18" s="85"/>
      <c r="G18" s="85"/>
      <c r="H18" s="148"/>
    </row>
    <row r="19" spans="2:10" ht="36" customHeight="1" thickBot="1" x14ac:dyDescent="0.25">
      <c r="B19" s="110" t="str">
        <f>'Mon-Day 1-S1'!B19</f>
        <v>Lunch Recess Supervision</v>
      </c>
      <c r="C19" s="75"/>
      <c r="D19" s="75"/>
      <c r="E19" s="80">
        <f t="shared" si="1"/>
        <v>0</v>
      </c>
      <c r="F19" s="85"/>
      <c r="G19" s="85"/>
      <c r="H19" s="148"/>
    </row>
    <row r="20" spans="2:10" ht="25.5" customHeight="1" thickBot="1" x14ac:dyDescent="0.25">
      <c r="B20" s="110" t="str">
        <f>'Mon-Day 1-S1'!B20</f>
        <v>Transition/Break</v>
      </c>
      <c r="C20" s="75"/>
      <c r="D20" s="75"/>
      <c r="E20" s="80">
        <f t="shared" si="1"/>
        <v>0</v>
      </c>
      <c r="F20" s="85"/>
      <c r="G20" s="85"/>
      <c r="H20" s="148"/>
    </row>
    <row r="21" spans="2:10" ht="25.5" customHeight="1" thickBot="1" x14ac:dyDescent="0.25">
      <c r="B21" s="116" t="str">
        <f>'Mon-Day 1-S1'!B21</f>
        <v>Block 6</v>
      </c>
      <c r="C21" s="83"/>
      <c r="D21" s="83"/>
      <c r="E21" s="79">
        <f t="shared" si="1"/>
        <v>0</v>
      </c>
      <c r="F21" s="86">
        <f>E21</f>
        <v>0</v>
      </c>
      <c r="G21" s="145"/>
      <c r="H21" s="85"/>
    </row>
    <row r="22" spans="2:10" ht="25.5" customHeight="1" thickBot="1" x14ac:dyDescent="0.25">
      <c r="B22" s="110" t="str">
        <f>'Mon-Day 1-S1'!B22</f>
        <v>Transition/Break</v>
      </c>
      <c r="C22" s="75"/>
      <c r="D22" s="75"/>
      <c r="E22" s="80">
        <f t="shared" si="1"/>
        <v>0</v>
      </c>
      <c r="F22" s="85"/>
      <c r="G22" s="85"/>
      <c r="H22" s="148"/>
    </row>
    <row r="23" spans="2:10" ht="29.25" customHeight="1" thickBot="1" x14ac:dyDescent="0.25">
      <c r="B23" s="110" t="str">
        <f>'Mon-Day 1-S1'!B23</f>
        <v>Lunch Supervision</v>
      </c>
      <c r="C23" s="75"/>
      <c r="D23" s="75"/>
      <c r="E23" s="80">
        <f t="shared" si="1"/>
        <v>0</v>
      </c>
      <c r="F23" s="85"/>
      <c r="G23" s="85"/>
      <c r="H23" s="148"/>
    </row>
    <row r="24" spans="2:10" ht="36" customHeight="1" thickBot="1" x14ac:dyDescent="0.25">
      <c r="B24" s="110" t="str">
        <f>'Mon-Day 1-S1'!B24</f>
        <v>Lunch Recess Supervision</v>
      </c>
      <c r="C24" s="75"/>
      <c r="D24" s="75"/>
      <c r="E24" s="80">
        <f t="shared" si="1"/>
        <v>0</v>
      </c>
      <c r="F24" s="85"/>
      <c r="G24" s="85"/>
      <c r="H24" s="148"/>
    </row>
    <row r="25" spans="2:10" ht="25.5" customHeight="1" thickBot="1" x14ac:dyDescent="0.25">
      <c r="B25" s="110" t="str">
        <f>'Mon-Day 1-S1'!B25</f>
        <v>Transition/Break</v>
      </c>
      <c r="C25" s="75"/>
      <c r="D25" s="75"/>
      <c r="E25" s="80">
        <f t="shared" si="1"/>
        <v>0</v>
      </c>
      <c r="F25" s="85"/>
      <c r="G25" s="85"/>
      <c r="H25" s="148"/>
    </row>
    <row r="26" spans="2:10" ht="25.5" customHeight="1" thickBot="1" x14ac:dyDescent="0.25">
      <c r="B26" s="116" t="str">
        <f>'Mon-Day 1-S1'!B26</f>
        <v>Block 7</v>
      </c>
      <c r="C26" s="83"/>
      <c r="D26" s="83"/>
      <c r="E26" s="79">
        <f t="shared" si="1"/>
        <v>0</v>
      </c>
      <c r="F26" s="86">
        <f>E26</f>
        <v>0</v>
      </c>
      <c r="G26" s="145"/>
      <c r="H26" s="85"/>
    </row>
    <row r="27" spans="2:10" ht="25.5" customHeight="1" thickBot="1" x14ac:dyDescent="0.25">
      <c r="B27" s="110" t="str">
        <f>'Mon-Day 1-S1'!B27</f>
        <v>Transition/Break</v>
      </c>
      <c r="C27" s="75"/>
      <c r="D27" s="75"/>
      <c r="E27" s="80">
        <f t="shared" si="1"/>
        <v>0</v>
      </c>
      <c r="F27" s="85"/>
      <c r="G27" s="85"/>
      <c r="H27" s="148"/>
    </row>
    <row r="28" spans="2:10" ht="36" customHeight="1" thickBot="1" x14ac:dyDescent="0.25">
      <c r="B28" s="110" t="str">
        <f>'Mon-Day 1-S1'!B28</f>
        <v>PM Recess Supervision</v>
      </c>
      <c r="C28" s="75"/>
      <c r="D28" s="75"/>
      <c r="E28" s="80">
        <f t="shared" si="1"/>
        <v>0</v>
      </c>
      <c r="F28" s="85"/>
      <c r="G28" s="85"/>
      <c r="H28" s="148"/>
    </row>
    <row r="29" spans="2:10" ht="25.5" customHeight="1" thickBot="1" x14ac:dyDescent="0.25">
      <c r="B29" s="110" t="str">
        <f>'Mon-Day 1-S1'!B29</f>
        <v>Transition/Break</v>
      </c>
      <c r="C29" s="75"/>
      <c r="D29" s="75"/>
      <c r="E29" s="80">
        <f t="shared" si="1"/>
        <v>0</v>
      </c>
      <c r="F29" s="85"/>
      <c r="G29" s="85"/>
      <c r="H29" s="148"/>
    </row>
    <row r="30" spans="2:10" ht="28.5" customHeight="1" thickBot="1" x14ac:dyDescent="0.25">
      <c r="B30" s="116" t="str">
        <f>'Mon-Day 1-S1'!B30</f>
        <v>Block 8</v>
      </c>
      <c r="C30" s="83"/>
      <c r="D30" s="83"/>
      <c r="E30" s="79">
        <f t="shared" si="1"/>
        <v>0</v>
      </c>
      <c r="F30" s="86">
        <f>E30</f>
        <v>0</v>
      </c>
      <c r="G30" s="145"/>
      <c r="H30" s="85"/>
    </row>
    <row r="31" spans="2:10" ht="25.5" customHeight="1" thickBot="1" x14ac:dyDescent="0.25">
      <c r="B31" s="110" t="str">
        <f>'Mon-Day 1-S1'!B31</f>
        <v>Transition/Break</v>
      </c>
      <c r="C31" s="75"/>
      <c r="D31" s="75"/>
      <c r="E31" s="80">
        <f t="shared" si="1"/>
        <v>0</v>
      </c>
      <c r="F31" s="85"/>
      <c r="G31" s="85"/>
      <c r="H31" s="148"/>
    </row>
    <row r="32" spans="2:10" ht="25.5" customHeight="1" thickBot="1" x14ac:dyDescent="0.25">
      <c r="B32" s="116" t="str">
        <f>'Mon-Day 1-S1'!B32</f>
        <v>Block 9</v>
      </c>
      <c r="C32" s="83"/>
      <c r="D32" s="83"/>
      <c r="E32" s="79">
        <f t="shared" si="1"/>
        <v>0</v>
      </c>
      <c r="F32" s="86">
        <f>E32</f>
        <v>0</v>
      </c>
      <c r="G32" s="145"/>
      <c r="H32" s="85"/>
    </row>
    <row r="33" spans="2:10" ht="25.5" customHeight="1" thickBot="1" x14ac:dyDescent="0.25">
      <c r="B33" s="110" t="str">
        <f>'Mon-Day 1-S1'!B33</f>
        <v>Transition/Break</v>
      </c>
      <c r="C33" s="75"/>
      <c r="D33" s="75"/>
      <c r="E33" s="80">
        <f t="shared" si="1"/>
        <v>0</v>
      </c>
      <c r="F33" s="85"/>
      <c r="G33" s="85"/>
      <c r="H33" s="148"/>
    </row>
    <row r="34" spans="2:10" ht="25.5" customHeight="1" thickBot="1" x14ac:dyDescent="0.25">
      <c r="B34" s="116" t="str">
        <f>'Mon-Day 1-S1'!B34</f>
        <v>Block 10</v>
      </c>
      <c r="C34" s="83"/>
      <c r="D34" s="83"/>
      <c r="E34" s="79">
        <f t="shared" si="1"/>
        <v>0</v>
      </c>
      <c r="F34" s="86">
        <f>E34</f>
        <v>0</v>
      </c>
      <c r="G34" s="145"/>
      <c r="H34" s="85"/>
    </row>
    <row r="35" spans="2:10" ht="25.5" customHeight="1" thickBot="1" x14ac:dyDescent="0.25">
      <c r="B35" s="110" t="str">
        <f>'Mon-Day 1-S1'!B35</f>
        <v>Transition/Break</v>
      </c>
      <c r="C35" s="75"/>
      <c r="D35" s="75"/>
      <c r="E35" s="80">
        <f t="shared" si="1"/>
        <v>0</v>
      </c>
      <c r="F35" s="85"/>
      <c r="G35" s="85"/>
      <c r="H35" s="148"/>
      <c r="I35" s="7"/>
      <c r="J35" s="7"/>
    </row>
    <row r="36" spans="2:10" ht="36" customHeight="1" thickBot="1" x14ac:dyDescent="0.25">
      <c r="B36" s="113" t="str">
        <f>'Mon-Day 1-S1'!B36</f>
        <v>After School Supervision</v>
      </c>
      <c r="C36" s="77"/>
      <c r="D36" s="77"/>
      <c r="E36" s="81">
        <f t="shared" si="1"/>
        <v>0</v>
      </c>
      <c r="F36" s="146"/>
      <c r="G36" s="146"/>
      <c r="H36" s="150"/>
      <c r="I36" s="7"/>
      <c r="J36" s="7"/>
    </row>
    <row r="37" spans="2:10" ht="29.25" customHeight="1" thickTop="1" thickBot="1" x14ac:dyDescent="0.25">
      <c r="B37" s="45"/>
      <c r="C37" s="46"/>
      <c r="D37" s="47"/>
      <c r="E37" s="78"/>
      <c r="F37" s="73">
        <f>F6+F8+F10+F14+F16+F21+F26+F30+F32+F34</f>
        <v>0</v>
      </c>
      <c r="G37" s="147">
        <f>G6+G8+G10+G14+G16+G21+G26+G30+G32+G34</f>
        <v>0</v>
      </c>
      <c r="H37" s="84">
        <f>H4+H5+H7+H9+H11+H12+H13+H15+H17+H18+H19+H20+H22+H23+H24+H25+H27+H28+H29+H31+H33+H35+H36</f>
        <v>0</v>
      </c>
      <c r="I37" s="7"/>
      <c r="J37" s="7"/>
    </row>
    <row r="38" spans="2:10" ht="51.75" customHeight="1" thickBot="1" x14ac:dyDescent="0.25">
      <c r="B38" s="115" t="s">
        <v>48</v>
      </c>
      <c r="C38" s="73">
        <f>(F6+F8+F10+F14+F16+F21+F26+F30+F32+F34)</f>
        <v>0</v>
      </c>
      <c r="D38" s="34" t="s">
        <v>49</v>
      </c>
      <c r="E38" s="84">
        <f>G37+H37</f>
        <v>0</v>
      </c>
      <c r="F38" s="85"/>
      <c r="G38" s="85"/>
      <c r="H38" s="85"/>
    </row>
  </sheetData>
  <sheetProtection algorithmName="SHA-512" hashValue="OWmcwRRTE3Jr0n/JYfE3G3clHYHTeEs6sVvDzRBfKtSFQFppKklJ7o3v/aBwREzGVabxPPPzWDfkrJjJgUUVmw==" saltValue="r9GGlO294A3hAqKgwVFztA==" spinCount="100000" sheet="1" objects="1" scenarios="1" formatColumns="0"/>
  <mergeCells count="2">
    <mergeCell ref="G1:H1"/>
    <mergeCell ref="G2:H2"/>
  </mergeCells>
  <dataValidations count="4">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70A4C4D0-6FC4-40C7-8205-2C1BA983C7F5}">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66124102-5A24-471D-9D07-3960AEE0019C}"/>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F76DB488-F6BE-43A0-B7AB-D45823F81344}">
      <formula1>0</formula1>
      <formula2>120</formula2>
    </dataValidation>
    <dataValidation allowBlank="1" showInputMessage="1" showErrorMessage="1" prompt="adsfa" sqref="I1" xr:uid="{E0E4A7B6-13C2-4154-8263-82DF12BA76FB}"/>
  </dataValidations>
  <hyperlinks>
    <hyperlink ref="G1" location="'Hours Summary'!A1" display="Return to Main" xr:uid="{02869C86-520A-40BC-BCE1-F348FA2A5BD5}"/>
  </hyperlinks>
  <printOptions horizontalCentered="1"/>
  <pageMargins left="0.25" right="0.25" top="0.75" bottom="0.75" header="0.3" footer="0.3"/>
  <pageSetup orientation="portrait"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2EB26-99B2-486F-B3C8-340C9A249ACA}">
  <sheetPr>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90625" defaultRowHeight="25.5" customHeight="1" thickBottom="1" x14ac:dyDescent="0.25"/>
  <cols>
    <col min="1" max="1" width="2.08984375" customWidth="1"/>
    <col min="2" max="2" width="22.453125" customWidth="1"/>
    <col min="3" max="3" width="13.90625" customWidth="1"/>
    <col min="4" max="4" width="17.90625" customWidth="1"/>
    <col min="5" max="5" width="17.453125" customWidth="1"/>
    <col min="6" max="6" width="15.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132" t="s">
        <v>217</v>
      </c>
      <c r="C1" s="1"/>
      <c r="E1" s="48" t="s">
        <v>50</v>
      </c>
      <c r="F1" s="49">
        <f>C2+F2</f>
        <v>0</v>
      </c>
      <c r="G1" s="613"/>
      <c r="H1" s="613"/>
      <c r="I1" s="117"/>
    </row>
    <row r="2" spans="2:11" ht="70.5" customHeight="1" thickBot="1" x14ac:dyDescent="0.35">
      <c r="B2" s="35" t="s">
        <v>39</v>
      </c>
      <c r="C2" s="38">
        <f>C38</f>
        <v>0</v>
      </c>
      <c r="D2" s="36" t="s">
        <v>18</v>
      </c>
      <c r="E2" s="37" t="s">
        <v>40</v>
      </c>
      <c r="F2" s="39">
        <f>E38</f>
        <v>0</v>
      </c>
      <c r="G2" s="614" t="s">
        <v>18</v>
      </c>
      <c r="H2" s="615"/>
      <c r="I2" s="8"/>
      <c r="J2" s="3"/>
    </row>
    <row r="3" spans="2:11" ht="32.25" customHeight="1" thickBot="1" x14ac:dyDescent="0.35">
      <c r="B3" s="44" t="s">
        <v>3</v>
      </c>
      <c r="C3" s="51" t="s">
        <v>1</v>
      </c>
      <c r="D3" s="51" t="s">
        <v>2</v>
      </c>
      <c r="E3" s="51" t="s">
        <v>16</v>
      </c>
      <c r="F3" s="92" t="s">
        <v>20</v>
      </c>
      <c r="G3" s="52" t="s">
        <v>109</v>
      </c>
      <c r="H3" s="149" t="s">
        <v>47</v>
      </c>
      <c r="I3" s="2"/>
      <c r="J3" s="3"/>
    </row>
    <row r="4" spans="2:11" ht="25.5" customHeight="1" thickBot="1" x14ac:dyDescent="0.25">
      <c r="B4" s="110" t="str">
        <f>'Mon-Day 1-S1'!B4</f>
        <v>AM Supervision</v>
      </c>
      <c r="C4" s="75"/>
      <c r="D4" s="75"/>
      <c r="E4" s="80">
        <f t="shared" ref="E4:E13" si="0">IFERROR((D4-C4)*24*60,0)</f>
        <v>0</v>
      </c>
      <c r="F4" s="85"/>
      <c r="G4" s="85"/>
      <c r="H4" s="148"/>
      <c r="I4" s="4"/>
      <c r="J4" s="5"/>
      <c r="K4" t="s">
        <v>0</v>
      </c>
    </row>
    <row r="5" spans="2:11" ht="25.5" customHeight="1" thickBot="1" x14ac:dyDescent="0.25">
      <c r="B5" s="110" t="str">
        <f>'Mon-Day 1-S1'!B5</f>
        <v>Warning Bell</v>
      </c>
      <c r="C5" s="75"/>
      <c r="D5" s="75"/>
      <c r="E5" s="80">
        <f t="shared" si="0"/>
        <v>0</v>
      </c>
      <c r="F5" s="85"/>
      <c r="G5" s="85"/>
      <c r="H5" s="148"/>
      <c r="I5" s="6"/>
      <c r="J5" s="6"/>
      <c r="K5" t="s">
        <v>0</v>
      </c>
    </row>
    <row r="6" spans="2:11" ht="25.5" customHeight="1" thickBot="1" x14ac:dyDescent="0.25">
      <c r="B6" s="116" t="str">
        <f>'Mon-Day 1-S1'!B6</f>
        <v>Block 1</v>
      </c>
      <c r="C6" s="83"/>
      <c r="D6" s="83"/>
      <c r="E6" s="79">
        <f t="shared" si="0"/>
        <v>0</v>
      </c>
      <c r="F6" s="86">
        <f>E6</f>
        <v>0</v>
      </c>
      <c r="G6" s="145"/>
      <c r="H6" s="85"/>
      <c r="I6" s="7"/>
      <c r="J6" s="7"/>
    </row>
    <row r="7" spans="2:11" ht="25.5" customHeight="1" thickBot="1" x14ac:dyDescent="0.25">
      <c r="B7" s="110" t="str">
        <f>'Mon-Day 1-S1'!B7</f>
        <v>Transition/Break</v>
      </c>
      <c r="C7" s="75"/>
      <c r="D7" s="75"/>
      <c r="E7" s="80">
        <f t="shared" si="0"/>
        <v>0</v>
      </c>
      <c r="F7" s="85"/>
      <c r="G7" s="85"/>
      <c r="H7" s="148"/>
      <c r="I7" s="7"/>
      <c r="J7" s="7"/>
    </row>
    <row r="8" spans="2:11" ht="25.5" customHeight="1" thickBot="1" x14ac:dyDescent="0.25">
      <c r="B8" s="116" t="str">
        <f>'Mon-Day 1-S1'!B8</f>
        <v>Block 2</v>
      </c>
      <c r="C8" s="83"/>
      <c r="D8" s="83"/>
      <c r="E8" s="79">
        <f t="shared" si="0"/>
        <v>0</v>
      </c>
      <c r="F8" s="86">
        <f>E8</f>
        <v>0</v>
      </c>
      <c r="G8" s="145"/>
      <c r="H8" s="85"/>
      <c r="I8" s="7"/>
      <c r="J8" s="7"/>
    </row>
    <row r="9" spans="2:11" ht="25.5" customHeight="1" thickBot="1" x14ac:dyDescent="0.25">
      <c r="B9" s="110" t="str">
        <f>'Mon-Day 1-S1'!B9</f>
        <v>Transition/Break</v>
      </c>
      <c r="C9" s="75"/>
      <c r="D9" s="75"/>
      <c r="E9" s="80">
        <f t="shared" si="0"/>
        <v>0</v>
      </c>
      <c r="F9" s="85"/>
      <c r="G9" s="85"/>
      <c r="H9" s="148"/>
      <c r="I9" s="7"/>
      <c r="J9" s="7"/>
    </row>
    <row r="10" spans="2:11" ht="25.5" customHeight="1" thickBot="1" x14ac:dyDescent="0.25">
      <c r="B10" s="116" t="str">
        <f>'Mon-Day 1-S1'!B10</f>
        <v>Block 3</v>
      </c>
      <c r="C10" s="83"/>
      <c r="D10" s="83"/>
      <c r="E10" s="79">
        <f t="shared" si="0"/>
        <v>0</v>
      </c>
      <c r="F10" s="86">
        <f>E10</f>
        <v>0</v>
      </c>
      <c r="G10" s="145"/>
      <c r="H10" s="85"/>
      <c r="I10" s="7"/>
      <c r="J10" s="7"/>
    </row>
    <row r="11" spans="2:11" ht="25.5" customHeight="1" thickBot="1" x14ac:dyDescent="0.25">
      <c r="B11" s="110" t="str">
        <f>'Mon-Day 1-S1'!B11</f>
        <v>Transition/Break</v>
      </c>
      <c r="C11" s="75"/>
      <c r="D11" s="75"/>
      <c r="E11" s="80">
        <f t="shared" si="0"/>
        <v>0</v>
      </c>
      <c r="F11" s="85"/>
      <c r="G11" s="85"/>
      <c r="H11" s="148"/>
      <c r="I11" s="7"/>
      <c r="J11" s="7"/>
    </row>
    <row r="12" spans="2:11" ht="37.5" customHeight="1" thickBot="1" x14ac:dyDescent="0.25">
      <c r="B12" s="110" t="str">
        <f>'Mon-Day 1-S1'!B12</f>
        <v>Recess Supervision</v>
      </c>
      <c r="C12" s="75"/>
      <c r="D12" s="75"/>
      <c r="E12" s="80">
        <f t="shared" si="0"/>
        <v>0</v>
      </c>
      <c r="F12" s="85"/>
      <c r="G12" s="85"/>
      <c r="H12" s="148"/>
      <c r="I12" s="7"/>
      <c r="J12" s="7"/>
    </row>
    <row r="13" spans="2:11" ht="25.5" customHeight="1" thickBot="1" x14ac:dyDescent="0.25">
      <c r="B13" s="110" t="str">
        <f>'Mon-Day 1-S1'!B13</f>
        <v>Transition/Break</v>
      </c>
      <c r="C13" s="75"/>
      <c r="D13" s="75"/>
      <c r="E13" s="80">
        <f t="shared" si="0"/>
        <v>0</v>
      </c>
      <c r="F13" s="85"/>
      <c r="G13" s="85"/>
      <c r="H13" s="148"/>
      <c r="I13" s="7"/>
      <c r="J13" s="7"/>
    </row>
    <row r="14" spans="2:11" ht="25.5" customHeight="1" thickBot="1" x14ac:dyDescent="0.25">
      <c r="B14" s="116" t="str">
        <f>'Mon-Day 1-S1'!B14</f>
        <v>Block 4</v>
      </c>
      <c r="C14" s="83"/>
      <c r="D14" s="83"/>
      <c r="E14" s="79">
        <f>IFERROR((D14-C14)*24*60,0)</f>
        <v>0</v>
      </c>
      <c r="F14" s="86">
        <f>E14</f>
        <v>0</v>
      </c>
      <c r="G14" s="145"/>
      <c r="H14" s="85"/>
      <c r="I14" s="7"/>
      <c r="J14" s="7"/>
    </row>
    <row r="15" spans="2:11" ht="25.5" customHeight="1" thickBot="1" x14ac:dyDescent="0.25">
      <c r="B15" s="110" t="str">
        <f>'Mon-Day 1-S1'!B15</f>
        <v>Transition/Break</v>
      </c>
      <c r="C15" s="75"/>
      <c r="D15" s="75"/>
      <c r="E15" s="80">
        <f>IFERROR((D15-C15)*24*60,0)</f>
        <v>0</v>
      </c>
      <c r="F15" s="85"/>
      <c r="G15" s="85"/>
      <c r="H15" s="148"/>
      <c r="I15" s="7"/>
      <c r="J15" s="7"/>
    </row>
    <row r="16" spans="2:11" ht="25.5" customHeight="1" thickBot="1" x14ac:dyDescent="0.25">
      <c r="B16" s="116" t="str">
        <f>'Mon-Day 1-S1'!B16</f>
        <v>Block 5</v>
      </c>
      <c r="C16" s="83"/>
      <c r="D16" s="83"/>
      <c r="E16" s="79">
        <f>IFERROR((D16-C16)*24*60,0)</f>
        <v>0</v>
      </c>
      <c r="F16" s="86">
        <f>E16</f>
        <v>0</v>
      </c>
      <c r="G16" s="145"/>
      <c r="H16" s="85"/>
      <c r="I16" s="7"/>
      <c r="J16" s="7"/>
    </row>
    <row r="17" spans="2:10" ht="25.5" customHeight="1" thickBot="1" x14ac:dyDescent="0.25">
      <c r="B17" s="110" t="str">
        <f>'Mon-Day 1-S1'!B17</f>
        <v>Transition/Break</v>
      </c>
      <c r="C17" s="75"/>
      <c r="D17" s="75"/>
      <c r="E17" s="80">
        <f t="shared" ref="E17:E36" si="1">IFERROR((D17-C17)*24*60,0)</f>
        <v>0</v>
      </c>
      <c r="F17" s="85"/>
      <c r="G17" s="85"/>
      <c r="H17" s="148"/>
      <c r="I17" s="7"/>
      <c r="J17" s="7"/>
    </row>
    <row r="18" spans="2:10" ht="25.5" customHeight="1" thickBot="1" x14ac:dyDescent="0.25">
      <c r="B18" s="110" t="str">
        <f>'Mon-Day 1-S1'!B18</f>
        <v>Lunch Supervision</v>
      </c>
      <c r="C18" s="75"/>
      <c r="D18" s="75"/>
      <c r="E18" s="80">
        <f t="shared" si="1"/>
        <v>0</v>
      </c>
      <c r="F18" s="85"/>
      <c r="G18" s="85"/>
      <c r="H18" s="148"/>
    </row>
    <row r="19" spans="2:10" ht="36" customHeight="1" thickBot="1" x14ac:dyDescent="0.25">
      <c r="B19" s="110" t="str">
        <f>'Mon-Day 1-S1'!B19</f>
        <v>Lunch Recess Supervision</v>
      </c>
      <c r="C19" s="75"/>
      <c r="D19" s="75"/>
      <c r="E19" s="80">
        <f t="shared" si="1"/>
        <v>0</v>
      </c>
      <c r="F19" s="85"/>
      <c r="G19" s="85"/>
      <c r="H19" s="148"/>
    </row>
    <row r="20" spans="2:10" ht="25.5" customHeight="1" thickBot="1" x14ac:dyDescent="0.25">
      <c r="B20" s="110" t="str">
        <f>'Mon-Day 1-S1'!B20</f>
        <v>Transition/Break</v>
      </c>
      <c r="C20" s="75"/>
      <c r="D20" s="75"/>
      <c r="E20" s="80">
        <f t="shared" si="1"/>
        <v>0</v>
      </c>
      <c r="F20" s="85"/>
      <c r="G20" s="85"/>
      <c r="H20" s="148"/>
    </row>
    <row r="21" spans="2:10" ht="25.5" customHeight="1" thickBot="1" x14ac:dyDescent="0.25">
      <c r="B21" s="116" t="str">
        <f>'Mon-Day 1-S1'!B21</f>
        <v>Block 6</v>
      </c>
      <c r="C21" s="83"/>
      <c r="D21" s="83"/>
      <c r="E21" s="79">
        <f t="shared" si="1"/>
        <v>0</v>
      </c>
      <c r="F21" s="86">
        <f>E21</f>
        <v>0</v>
      </c>
      <c r="G21" s="145"/>
      <c r="H21" s="85"/>
    </row>
    <row r="22" spans="2:10" ht="25.5" customHeight="1" thickBot="1" x14ac:dyDescent="0.25">
      <c r="B22" s="110" t="str">
        <f>'Mon-Day 1-S1'!B22</f>
        <v>Transition/Break</v>
      </c>
      <c r="C22" s="75"/>
      <c r="D22" s="75"/>
      <c r="E22" s="80">
        <f t="shared" si="1"/>
        <v>0</v>
      </c>
      <c r="F22" s="85"/>
      <c r="G22" s="85"/>
      <c r="H22" s="148"/>
    </row>
    <row r="23" spans="2:10" ht="29.25" customHeight="1" thickBot="1" x14ac:dyDescent="0.25">
      <c r="B23" s="110" t="str">
        <f>'Mon-Day 1-S1'!B23</f>
        <v>Lunch Supervision</v>
      </c>
      <c r="C23" s="75"/>
      <c r="D23" s="75"/>
      <c r="E23" s="80">
        <f t="shared" si="1"/>
        <v>0</v>
      </c>
      <c r="F23" s="85"/>
      <c r="G23" s="85"/>
      <c r="H23" s="148"/>
    </row>
    <row r="24" spans="2:10" ht="36" customHeight="1" thickBot="1" x14ac:dyDescent="0.25">
      <c r="B24" s="110" t="str">
        <f>'Mon-Day 1-S1'!B24</f>
        <v>Lunch Recess Supervision</v>
      </c>
      <c r="C24" s="75"/>
      <c r="D24" s="75"/>
      <c r="E24" s="80">
        <f t="shared" si="1"/>
        <v>0</v>
      </c>
      <c r="F24" s="85"/>
      <c r="G24" s="85"/>
      <c r="H24" s="148"/>
    </row>
    <row r="25" spans="2:10" ht="25.5" customHeight="1" thickBot="1" x14ac:dyDescent="0.25">
      <c r="B25" s="110" t="str">
        <f>'Mon-Day 1-S1'!B25</f>
        <v>Transition/Break</v>
      </c>
      <c r="C25" s="75"/>
      <c r="D25" s="75"/>
      <c r="E25" s="80">
        <f t="shared" si="1"/>
        <v>0</v>
      </c>
      <c r="F25" s="85"/>
      <c r="G25" s="85"/>
      <c r="H25" s="148"/>
    </row>
    <row r="26" spans="2:10" ht="25.5" customHeight="1" thickBot="1" x14ac:dyDescent="0.25">
      <c r="B26" s="116" t="str">
        <f>'Mon-Day 1-S1'!B26</f>
        <v>Block 7</v>
      </c>
      <c r="C26" s="83"/>
      <c r="D26" s="83"/>
      <c r="E26" s="79">
        <f t="shared" si="1"/>
        <v>0</v>
      </c>
      <c r="F26" s="86">
        <f>E26</f>
        <v>0</v>
      </c>
      <c r="G26" s="145"/>
      <c r="H26" s="85"/>
    </row>
    <row r="27" spans="2:10" ht="25.5" customHeight="1" thickBot="1" x14ac:dyDescent="0.25">
      <c r="B27" s="110" t="str">
        <f>'Mon-Day 1-S1'!B27</f>
        <v>Transition/Break</v>
      </c>
      <c r="C27" s="75"/>
      <c r="D27" s="75"/>
      <c r="E27" s="80">
        <f t="shared" si="1"/>
        <v>0</v>
      </c>
      <c r="F27" s="85"/>
      <c r="G27" s="85"/>
      <c r="H27" s="148"/>
    </row>
    <row r="28" spans="2:10" ht="36" customHeight="1" thickBot="1" x14ac:dyDescent="0.25">
      <c r="B28" s="110" t="str">
        <f>'Mon-Day 1-S1'!B28</f>
        <v>PM Recess Supervision</v>
      </c>
      <c r="C28" s="75"/>
      <c r="D28" s="75"/>
      <c r="E28" s="80">
        <f t="shared" si="1"/>
        <v>0</v>
      </c>
      <c r="F28" s="85"/>
      <c r="G28" s="85"/>
      <c r="H28" s="148"/>
    </row>
    <row r="29" spans="2:10" ht="25.5" customHeight="1" thickBot="1" x14ac:dyDescent="0.25">
      <c r="B29" s="110" t="str">
        <f>'Mon-Day 1-S1'!B29</f>
        <v>Transition/Break</v>
      </c>
      <c r="C29" s="75"/>
      <c r="D29" s="75"/>
      <c r="E29" s="80">
        <f t="shared" si="1"/>
        <v>0</v>
      </c>
      <c r="F29" s="85"/>
      <c r="G29" s="85"/>
      <c r="H29" s="148"/>
    </row>
    <row r="30" spans="2:10" ht="28.5" customHeight="1" thickBot="1" x14ac:dyDescent="0.25">
      <c r="B30" s="116" t="str">
        <f>'Mon-Day 1-S1'!B30</f>
        <v>Block 8</v>
      </c>
      <c r="C30" s="83"/>
      <c r="D30" s="83"/>
      <c r="E30" s="79">
        <f t="shared" si="1"/>
        <v>0</v>
      </c>
      <c r="F30" s="86">
        <f>E30</f>
        <v>0</v>
      </c>
      <c r="G30" s="145"/>
      <c r="H30" s="85"/>
    </row>
    <row r="31" spans="2:10" ht="25.5" customHeight="1" thickBot="1" x14ac:dyDescent="0.25">
      <c r="B31" s="110" t="str">
        <f>'Mon-Day 1-S1'!B31</f>
        <v>Transition/Break</v>
      </c>
      <c r="C31" s="75"/>
      <c r="D31" s="75"/>
      <c r="E31" s="80">
        <f t="shared" si="1"/>
        <v>0</v>
      </c>
      <c r="F31" s="85"/>
      <c r="G31" s="85"/>
      <c r="H31" s="148"/>
    </row>
    <row r="32" spans="2:10" ht="25.5" customHeight="1" thickBot="1" x14ac:dyDescent="0.25">
      <c r="B32" s="116" t="str">
        <f>'Mon-Day 1-S1'!B32</f>
        <v>Block 9</v>
      </c>
      <c r="C32" s="83"/>
      <c r="D32" s="83"/>
      <c r="E32" s="79">
        <f t="shared" si="1"/>
        <v>0</v>
      </c>
      <c r="F32" s="86">
        <f>E32</f>
        <v>0</v>
      </c>
      <c r="G32" s="145"/>
      <c r="H32" s="85"/>
    </row>
    <row r="33" spans="2:10" ht="25.5" customHeight="1" thickBot="1" x14ac:dyDescent="0.25">
      <c r="B33" s="110" t="str">
        <f>'Mon-Day 1-S1'!B33</f>
        <v>Transition/Break</v>
      </c>
      <c r="C33" s="75"/>
      <c r="D33" s="75"/>
      <c r="E33" s="80">
        <f t="shared" si="1"/>
        <v>0</v>
      </c>
      <c r="F33" s="85"/>
      <c r="G33" s="85"/>
      <c r="H33" s="148"/>
    </row>
    <row r="34" spans="2:10" ht="25.5" customHeight="1" thickBot="1" x14ac:dyDescent="0.25">
      <c r="B34" s="116" t="str">
        <f>'Mon-Day 1-S1'!B34</f>
        <v>Block 10</v>
      </c>
      <c r="C34" s="83"/>
      <c r="D34" s="83"/>
      <c r="E34" s="79">
        <f t="shared" si="1"/>
        <v>0</v>
      </c>
      <c r="F34" s="86">
        <f>E34</f>
        <v>0</v>
      </c>
      <c r="G34" s="145"/>
      <c r="H34" s="85"/>
    </row>
    <row r="35" spans="2:10" ht="25.5" customHeight="1" thickBot="1" x14ac:dyDescent="0.25">
      <c r="B35" s="110" t="str">
        <f>'Mon-Day 1-S1'!B35</f>
        <v>Transition/Break</v>
      </c>
      <c r="C35" s="75"/>
      <c r="D35" s="75"/>
      <c r="E35" s="80">
        <f t="shared" si="1"/>
        <v>0</v>
      </c>
      <c r="F35" s="85"/>
      <c r="G35" s="85"/>
      <c r="H35" s="148"/>
      <c r="I35" s="7"/>
      <c r="J35" s="7"/>
    </row>
    <row r="36" spans="2:10" ht="36" customHeight="1" thickBot="1" x14ac:dyDescent="0.25">
      <c r="B36" s="113" t="str">
        <f>'Mon-Day 1-S1'!B36</f>
        <v>After School Supervision</v>
      </c>
      <c r="C36" s="77"/>
      <c r="D36" s="77"/>
      <c r="E36" s="81">
        <f t="shared" si="1"/>
        <v>0</v>
      </c>
      <c r="F36" s="146"/>
      <c r="G36" s="146"/>
      <c r="H36" s="150"/>
      <c r="I36" s="7"/>
      <c r="J36" s="7"/>
    </row>
    <row r="37" spans="2:10" ht="29.25" customHeight="1" thickTop="1" thickBot="1" x14ac:dyDescent="0.25">
      <c r="B37" s="45"/>
      <c r="C37" s="46"/>
      <c r="D37" s="47"/>
      <c r="E37" s="78"/>
      <c r="F37" s="73">
        <f>F6+F8+F10+F14+F16+F21+F26+F30+F32+F34</f>
        <v>0</v>
      </c>
      <c r="G37" s="147">
        <f>G6+G8+G10+G14+G16+G21+G26+G30+G32+G34</f>
        <v>0</v>
      </c>
      <c r="H37" s="84">
        <f>H4+H5+H7+H9+H11+H12+H13+H15+H17+H18+H19+H20+H22+H23+H24+H25+H27+H28+H29+H31+H33+H35+H36</f>
        <v>0</v>
      </c>
      <c r="I37" s="7"/>
      <c r="J37" s="7"/>
    </row>
    <row r="38" spans="2:10" ht="51.75" customHeight="1" thickBot="1" x14ac:dyDescent="0.25">
      <c r="B38" s="115" t="s">
        <v>48</v>
      </c>
      <c r="C38" s="73">
        <f>(F6+F8+F10+F14+F16+F21+F26+F30+F32+F34)</f>
        <v>0</v>
      </c>
      <c r="D38" s="34" t="s">
        <v>49</v>
      </c>
      <c r="E38" s="84">
        <f>G37+H37</f>
        <v>0</v>
      </c>
      <c r="F38" s="85"/>
      <c r="G38" s="85"/>
      <c r="H38" s="85"/>
    </row>
  </sheetData>
  <sheetProtection algorithmName="SHA-512" hashValue="p99b/rxODp5tow7cbsLeFjHqOsVdUEzsWwfbXjAOUWbbOeiHYqmY9xp3+COjWFmjXUsm+jiO7hvj/O0JSMm3Ww==" saltValue="64H/0d/u5UZwc1s0yBLx6Q==" spinCount="100000" sheet="1" objects="1" scenarios="1" formatColumns="0"/>
  <mergeCells count="2">
    <mergeCell ref="G1:H1"/>
    <mergeCell ref="G2:H2"/>
  </mergeCells>
  <dataValidations count="4">
    <dataValidation allowBlank="1" showInputMessage="1" showErrorMessage="1" prompt="adsfa" sqref="I1" xr:uid="{C89E6439-852C-4431-9F92-0DFA005CBA2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00C185D7-EF5F-4FB5-98F0-F3AD26F542E3}">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10AD6B29-4A03-46B0-9C92-B40ED76C2765}"/>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D73D8CEB-0207-4179-A8CF-6824E4F3CAC8}">
      <formula1>0</formula1>
      <formula2>120</formula2>
    </dataValidation>
  </dataValidations>
  <hyperlinks>
    <hyperlink ref="G1" location="'Hours Summary'!A1" display="Return to Main" xr:uid="{964D1C1F-BB83-49CB-819D-ED837E27F94B}"/>
  </hyperlinks>
  <printOptions horizontalCentered="1"/>
  <pageMargins left="0.25" right="0.25" top="0.75" bottom="0.75" header="0.3" footer="0.3"/>
  <pageSetup orientation="portrait"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3D559-2B5B-42A7-8FF5-555927928843}">
  <sheetPr>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90625" defaultRowHeight="25.5" customHeight="1" thickBottom="1" x14ac:dyDescent="0.25"/>
  <cols>
    <col min="1" max="1" width="2.08984375" customWidth="1"/>
    <col min="2" max="2" width="22.453125" customWidth="1"/>
    <col min="3" max="3" width="13.90625" customWidth="1"/>
    <col min="4" max="4" width="17.90625" customWidth="1"/>
    <col min="5" max="5" width="17.453125" customWidth="1"/>
    <col min="6" max="6" width="15.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132" t="s">
        <v>218</v>
      </c>
      <c r="C1" s="1"/>
      <c r="E1" s="48" t="s">
        <v>50</v>
      </c>
      <c r="F1" s="49">
        <f>C2+F2</f>
        <v>0</v>
      </c>
      <c r="G1" s="613"/>
      <c r="H1" s="613"/>
      <c r="I1" s="117"/>
    </row>
    <row r="2" spans="2:11" ht="70.5" customHeight="1" thickBot="1" x14ac:dyDescent="0.35">
      <c r="B2" s="35" t="s">
        <v>39</v>
      </c>
      <c r="C2" s="38">
        <f>C38</f>
        <v>0</v>
      </c>
      <c r="D2" s="36" t="s">
        <v>18</v>
      </c>
      <c r="E2" s="37" t="s">
        <v>40</v>
      </c>
      <c r="F2" s="39">
        <f>E38</f>
        <v>0</v>
      </c>
      <c r="G2" s="614" t="s">
        <v>18</v>
      </c>
      <c r="H2" s="615"/>
      <c r="I2" s="8"/>
      <c r="J2" s="3"/>
    </row>
    <row r="3" spans="2:11" ht="32.25" customHeight="1" thickBot="1" x14ac:dyDescent="0.35">
      <c r="B3" s="44" t="s">
        <v>3</v>
      </c>
      <c r="C3" s="51" t="s">
        <v>1</v>
      </c>
      <c r="D3" s="51" t="s">
        <v>2</v>
      </c>
      <c r="E3" s="51" t="s">
        <v>16</v>
      </c>
      <c r="F3" s="92" t="s">
        <v>20</v>
      </c>
      <c r="G3" s="52" t="s">
        <v>109</v>
      </c>
      <c r="H3" s="149" t="s">
        <v>47</v>
      </c>
      <c r="I3" s="2"/>
      <c r="J3" s="3"/>
    </row>
    <row r="4" spans="2:11" ht="25.5" customHeight="1" thickBot="1" x14ac:dyDescent="0.25">
      <c r="B4" s="110" t="str">
        <f>'Mon-Day 1-S1'!B4</f>
        <v>AM Supervision</v>
      </c>
      <c r="C4" s="75"/>
      <c r="D4" s="75"/>
      <c r="E4" s="80">
        <f t="shared" ref="E4:E13" si="0">IFERROR((D4-C4)*24*60,0)</f>
        <v>0</v>
      </c>
      <c r="F4" s="85"/>
      <c r="G4" s="85"/>
      <c r="H4" s="148"/>
      <c r="I4" s="4"/>
      <c r="J4" s="5"/>
      <c r="K4" t="s">
        <v>0</v>
      </c>
    </row>
    <row r="5" spans="2:11" ht="25.5" customHeight="1" thickBot="1" x14ac:dyDescent="0.25">
      <c r="B5" s="110" t="str">
        <f>'Mon-Day 1-S1'!B5</f>
        <v>Warning Bell</v>
      </c>
      <c r="C5" s="75"/>
      <c r="D5" s="75"/>
      <c r="E5" s="80">
        <f t="shared" si="0"/>
        <v>0</v>
      </c>
      <c r="F5" s="85"/>
      <c r="G5" s="85"/>
      <c r="H5" s="148"/>
      <c r="I5" s="6"/>
      <c r="J5" s="6"/>
      <c r="K5" t="s">
        <v>0</v>
      </c>
    </row>
    <row r="6" spans="2:11" ht="25.5" customHeight="1" thickBot="1" x14ac:dyDescent="0.25">
      <c r="B6" s="116" t="str">
        <f>'Mon-Day 1-S1'!B6</f>
        <v>Block 1</v>
      </c>
      <c r="C6" s="83"/>
      <c r="D6" s="83"/>
      <c r="E6" s="79">
        <f t="shared" si="0"/>
        <v>0</v>
      </c>
      <c r="F6" s="86">
        <f>E6</f>
        <v>0</v>
      </c>
      <c r="G6" s="145"/>
      <c r="H6" s="85"/>
      <c r="I6" s="7"/>
      <c r="J6" s="7"/>
    </row>
    <row r="7" spans="2:11" ht="25.5" customHeight="1" thickBot="1" x14ac:dyDescent="0.25">
      <c r="B7" s="110" t="str">
        <f>'Mon-Day 1-S1'!B7</f>
        <v>Transition/Break</v>
      </c>
      <c r="C7" s="75"/>
      <c r="D7" s="75"/>
      <c r="E7" s="80">
        <f t="shared" si="0"/>
        <v>0</v>
      </c>
      <c r="F7" s="85"/>
      <c r="G7" s="85"/>
      <c r="H7" s="148"/>
      <c r="I7" s="7"/>
      <c r="J7" s="7"/>
    </row>
    <row r="8" spans="2:11" ht="25.5" customHeight="1" thickBot="1" x14ac:dyDescent="0.25">
      <c r="B8" s="116" t="str">
        <f>'Mon-Day 1-S1'!B8</f>
        <v>Block 2</v>
      </c>
      <c r="C8" s="83"/>
      <c r="D8" s="83"/>
      <c r="E8" s="79">
        <f t="shared" si="0"/>
        <v>0</v>
      </c>
      <c r="F8" s="86">
        <f>E8</f>
        <v>0</v>
      </c>
      <c r="G8" s="145"/>
      <c r="H8" s="85"/>
      <c r="I8" s="7"/>
      <c r="J8" s="7"/>
    </row>
    <row r="9" spans="2:11" ht="25.5" customHeight="1" thickBot="1" x14ac:dyDescent="0.25">
      <c r="B9" s="110" t="str">
        <f>'Mon-Day 1-S1'!B9</f>
        <v>Transition/Break</v>
      </c>
      <c r="C9" s="75"/>
      <c r="D9" s="75"/>
      <c r="E9" s="80">
        <f t="shared" si="0"/>
        <v>0</v>
      </c>
      <c r="F9" s="85"/>
      <c r="G9" s="85"/>
      <c r="H9" s="148"/>
      <c r="I9" s="7"/>
      <c r="J9" s="7"/>
    </row>
    <row r="10" spans="2:11" ht="25.5" customHeight="1" thickBot="1" x14ac:dyDescent="0.25">
      <c r="B10" s="116" t="str">
        <f>'Mon-Day 1-S1'!B10</f>
        <v>Block 3</v>
      </c>
      <c r="C10" s="83"/>
      <c r="D10" s="83"/>
      <c r="E10" s="79">
        <f t="shared" si="0"/>
        <v>0</v>
      </c>
      <c r="F10" s="86">
        <f>E10</f>
        <v>0</v>
      </c>
      <c r="G10" s="145"/>
      <c r="H10" s="85"/>
      <c r="I10" s="7"/>
      <c r="J10" s="7"/>
    </row>
    <row r="11" spans="2:11" ht="25.5" customHeight="1" thickBot="1" x14ac:dyDescent="0.25">
      <c r="B11" s="110" t="str">
        <f>'Mon-Day 1-S1'!B11</f>
        <v>Transition/Break</v>
      </c>
      <c r="C11" s="75"/>
      <c r="D11" s="75"/>
      <c r="E11" s="80">
        <f t="shared" si="0"/>
        <v>0</v>
      </c>
      <c r="F11" s="85"/>
      <c r="G11" s="85"/>
      <c r="H11" s="148"/>
      <c r="I11" s="7"/>
      <c r="J11" s="7"/>
    </row>
    <row r="12" spans="2:11" ht="37.5" customHeight="1" thickBot="1" x14ac:dyDescent="0.25">
      <c r="B12" s="110" t="str">
        <f>'Mon-Day 1-S1'!B12</f>
        <v>Recess Supervision</v>
      </c>
      <c r="C12" s="75"/>
      <c r="D12" s="75"/>
      <c r="E12" s="80">
        <f t="shared" si="0"/>
        <v>0</v>
      </c>
      <c r="F12" s="85"/>
      <c r="G12" s="85"/>
      <c r="H12" s="148"/>
      <c r="I12" s="7"/>
      <c r="J12" s="7"/>
    </row>
    <row r="13" spans="2:11" ht="25.5" customHeight="1" thickBot="1" x14ac:dyDescent="0.25">
      <c r="B13" s="110" t="str">
        <f>'Mon-Day 1-S1'!B13</f>
        <v>Transition/Break</v>
      </c>
      <c r="C13" s="75"/>
      <c r="D13" s="75"/>
      <c r="E13" s="80">
        <f t="shared" si="0"/>
        <v>0</v>
      </c>
      <c r="F13" s="85"/>
      <c r="G13" s="85"/>
      <c r="H13" s="148"/>
      <c r="I13" s="7"/>
      <c r="J13" s="7"/>
    </row>
    <row r="14" spans="2:11" ht="25.5" customHeight="1" thickBot="1" x14ac:dyDescent="0.25">
      <c r="B14" s="116" t="str">
        <f>'Mon-Day 1-S1'!B14</f>
        <v>Block 4</v>
      </c>
      <c r="C14" s="83"/>
      <c r="D14" s="83"/>
      <c r="E14" s="79">
        <f>IFERROR((D14-C14)*24*60,0)</f>
        <v>0</v>
      </c>
      <c r="F14" s="86">
        <f>E14</f>
        <v>0</v>
      </c>
      <c r="G14" s="145"/>
      <c r="H14" s="85"/>
      <c r="I14" s="7"/>
      <c r="J14" s="7"/>
    </row>
    <row r="15" spans="2:11" ht="25.5" customHeight="1" thickBot="1" x14ac:dyDescent="0.25">
      <c r="B15" s="110" t="str">
        <f>'Mon-Day 1-S1'!B15</f>
        <v>Transition/Break</v>
      </c>
      <c r="C15" s="75"/>
      <c r="D15" s="75"/>
      <c r="E15" s="80">
        <f>IFERROR((D15-C15)*24*60,0)</f>
        <v>0</v>
      </c>
      <c r="F15" s="85"/>
      <c r="G15" s="85"/>
      <c r="H15" s="148"/>
      <c r="I15" s="7"/>
      <c r="J15" s="7"/>
    </row>
    <row r="16" spans="2:11" ht="25.5" customHeight="1" thickBot="1" x14ac:dyDescent="0.25">
      <c r="B16" s="116" t="str">
        <f>'Mon-Day 1-S1'!B16</f>
        <v>Block 5</v>
      </c>
      <c r="C16" s="83"/>
      <c r="D16" s="83"/>
      <c r="E16" s="79">
        <f>IFERROR((D16-C16)*24*60,0)</f>
        <v>0</v>
      </c>
      <c r="F16" s="86">
        <f>E16</f>
        <v>0</v>
      </c>
      <c r="G16" s="145"/>
      <c r="H16" s="85"/>
      <c r="I16" s="7"/>
      <c r="J16" s="7"/>
    </row>
    <row r="17" spans="2:10" ht="25.5" customHeight="1" thickBot="1" x14ac:dyDescent="0.25">
      <c r="B17" s="110" t="str">
        <f>'Mon-Day 1-S1'!B17</f>
        <v>Transition/Break</v>
      </c>
      <c r="C17" s="75"/>
      <c r="D17" s="75"/>
      <c r="E17" s="80">
        <f t="shared" ref="E17:E36" si="1">IFERROR((D17-C17)*24*60,0)</f>
        <v>0</v>
      </c>
      <c r="F17" s="85"/>
      <c r="G17" s="85"/>
      <c r="H17" s="148"/>
      <c r="I17" s="7"/>
      <c r="J17" s="7"/>
    </row>
    <row r="18" spans="2:10" ht="25.5" customHeight="1" thickBot="1" x14ac:dyDescent="0.25">
      <c r="B18" s="110" t="str">
        <f>'Mon-Day 1-S1'!B18</f>
        <v>Lunch Supervision</v>
      </c>
      <c r="C18" s="75"/>
      <c r="D18" s="75"/>
      <c r="E18" s="80">
        <f t="shared" si="1"/>
        <v>0</v>
      </c>
      <c r="F18" s="85"/>
      <c r="G18" s="85"/>
      <c r="H18" s="148"/>
    </row>
    <row r="19" spans="2:10" ht="36" customHeight="1" thickBot="1" x14ac:dyDescent="0.25">
      <c r="B19" s="110" t="str">
        <f>'Mon-Day 1-S1'!B19</f>
        <v>Lunch Recess Supervision</v>
      </c>
      <c r="C19" s="75"/>
      <c r="D19" s="75"/>
      <c r="E19" s="80">
        <f t="shared" si="1"/>
        <v>0</v>
      </c>
      <c r="F19" s="85"/>
      <c r="G19" s="85"/>
      <c r="H19" s="148"/>
    </row>
    <row r="20" spans="2:10" ht="25.5" customHeight="1" thickBot="1" x14ac:dyDescent="0.25">
      <c r="B20" s="110" t="str">
        <f>'Mon-Day 1-S1'!B20</f>
        <v>Transition/Break</v>
      </c>
      <c r="C20" s="75"/>
      <c r="D20" s="75"/>
      <c r="E20" s="80">
        <f t="shared" si="1"/>
        <v>0</v>
      </c>
      <c r="F20" s="85"/>
      <c r="G20" s="85"/>
      <c r="H20" s="148"/>
    </row>
    <row r="21" spans="2:10" ht="25.5" customHeight="1" thickBot="1" x14ac:dyDescent="0.25">
      <c r="B21" s="116" t="str">
        <f>'Mon-Day 1-S1'!B21</f>
        <v>Block 6</v>
      </c>
      <c r="C21" s="83"/>
      <c r="D21" s="83"/>
      <c r="E21" s="79">
        <f t="shared" si="1"/>
        <v>0</v>
      </c>
      <c r="F21" s="86">
        <f>E21</f>
        <v>0</v>
      </c>
      <c r="G21" s="145"/>
      <c r="H21" s="85"/>
    </row>
    <row r="22" spans="2:10" ht="25.5" customHeight="1" thickBot="1" x14ac:dyDescent="0.25">
      <c r="B22" s="110" t="str">
        <f>'Mon-Day 1-S1'!B22</f>
        <v>Transition/Break</v>
      </c>
      <c r="C22" s="75"/>
      <c r="D22" s="75"/>
      <c r="E22" s="80">
        <f t="shared" si="1"/>
        <v>0</v>
      </c>
      <c r="F22" s="85"/>
      <c r="G22" s="85"/>
      <c r="H22" s="148"/>
    </row>
    <row r="23" spans="2:10" ht="29.25" customHeight="1" thickBot="1" x14ac:dyDescent="0.25">
      <c r="B23" s="110" t="str">
        <f>'Mon-Day 1-S1'!B23</f>
        <v>Lunch Supervision</v>
      </c>
      <c r="C23" s="75"/>
      <c r="D23" s="75"/>
      <c r="E23" s="80">
        <f t="shared" si="1"/>
        <v>0</v>
      </c>
      <c r="F23" s="85"/>
      <c r="G23" s="85"/>
      <c r="H23" s="148"/>
    </row>
    <row r="24" spans="2:10" ht="36" customHeight="1" thickBot="1" x14ac:dyDescent="0.25">
      <c r="B24" s="110" t="str">
        <f>'Mon-Day 1-S1'!B24</f>
        <v>Lunch Recess Supervision</v>
      </c>
      <c r="C24" s="75"/>
      <c r="D24" s="75"/>
      <c r="E24" s="80">
        <f t="shared" si="1"/>
        <v>0</v>
      </c>
      <c r="F24" s="85"/>
      <c r="G24" s="85"/>
      <c r="H24" s="148"/>
    </row>
    <row r="25" spans="2:10" ht="25.5" customHeight="1" thickBot="1" x14ac:dyDescent="0.25">
      <c r="B25" s="110" t="str">
        <f>'Mon-Day 1-S1'!B25</f>
        <v>Transition/Break</v>
      </c>
      <c r="C25" s="75"/>
      <c r="D25" s="75"/>
      <c r="E25" s="80">
        <f t="shared" si="1"/>
        <v>0</v>
      </c>
      <c r="F25" s="85"/>
      <c r="G25" s="85"/>
      <c r="H25" s="148"/>
    </row>
    <row r="26" spans="2:10" ht="25.5" customHeight="1" thickBot="1" x14ac:dyDescent="0.25">
      <c r="B26" s="116" t="str">
        <f>'Mon-Day 1-S1'!B26</f>
        <v>Block 7</v>
      </c>
      <c r="C26" s="83"/>
      <c r="D26" s="83"/>
      <c r="E26" s="79">
        <f t="shared" si="1"/>
        <v>0</v>
      </c>
      <c r="F26" s="86">
        <f>E26</f>
        <v>0</v>
      </c>
      <c r="G26" s="145"/>
      <c r="H26" s="85"/>
    </row>
    <row r="27" spans="2:10" ht="25.5" customHeight="1" thickBot="1" x14ac:dyDescent="0.25">
      <c r="B27" s="110" t="str">
        <f>'Mon-Day 1-S1'!B27</f>
        <v>Transition/Break</v>
      </c>
      <c r="C27" s="75"/>
      <c r="D27" s="75"/>
      <c r="E27" s="80">
        <f t="shared" si="1"/>
        <v>0</v>
      </c>
      <c r="F27" s="85"/>
      <c r="G27" s="85"/>
      <c r="H27" s="148"/>
    </row>
    <row r="28" spans="2:10" ht="36" customHeight="1" thickBot="1" x14ac:dyDescent="0.25">
      <c r="B28" s="110" t="str">
        <f>'Mon-Day 1-S1'!B28</f>
        <v>PM Recess Supervision</v>
      </c>
      <c r="C28" s="75"/>
      <c r="D28" s="75"/>
      <c r="E28" s="80">
        <f t="shared" si="1"/>
        <v>0</v>
      </c>
      <c r="F28" s="85"/>
      <c r="G28" s="85"/>
      <c r="H28" s="148"/>
    </row>
    <row r="29" spans="2:10" ht="25.5" customHeight="1" thickBot="1" x14ac:dyDescent="0.25">
      <c r="B29" s="110" t="str">
        <f>'Mon-Day 1-S1'!B29</f>
        <v>Transition/Break</v>
      </c>
      <c r="C29" s="75"/>
      <c r="D29" s="75"/>
      <c r="E29" s="80">
        <f t="shared" si="1"/>
        <v>0</v>
      </c>
      <c r="F29" s="85"/>
      <c r="G29" s="85"/>
      <c r="H29" s="148"/>
    </row>
    <row r="30" spans="2:10" ht="28.5" customHeight="1" thickBot="1" x14ac:dyDescent="0.25">
      <c r="B30" s="116" t="str">
        <f>'Mon-Day 1-S1'!B30</f>
        <v>Block 8</v>
      </c>
      <c r="C30" s="83"/>
      <c r="D30" s="83"/>
      <c r="E30" s="79">
        <f t="shared" si="1"/>
        <v>0</v>
      </c>
      <c r="F30" s="86">
        <f>E30</f>
        <v>0</v>
      </c>
      <c r="G30" s="145"/>
      <c r="H30" s="85"/>
    </row>
    <row r="31" spans="2:10" ht="25.5" customHeight="1" thickBot="1" x14ac:dyDescent="0.25">
      <c r="B31" s="110" t="str">
        <f>'Mon-Day 1-S1'!B31</f>
        <v>Transition/Break</v>
      </c>
      <c r="C31" s="75"/>
      <c r="D31" s="75"/>
      <c r="E31" s="80">
        <f t="shared" si="1"/>
        <v>0</v>
      </c>
      <c r="F31" s="85"/>
      <c r="G31" s="85"/>
      <c r="H31" s="148"/>
    </row>
    <row r="32" spans="2:10" ht="25.5" customHeight="1" thickBot="1" x14ac:dyDescent="0.25">
      <c r="B32" s="116" t="str">
        <f>'Mon-Day 1-S1'!B32</f>
        <v>Block 9</v>
      </c>
      <c r="C32" s="83"/>
      <c r="D32" s="83"/>
      <c r="E32" s="79">
        <f t="shared" si="1"/>
        <v>0</v>
      </c>
      <c r="F32" s="86">
        <f>E32</f>
        <v>0</v>
      </c>
      <c r="G32" s="145"/>
      <c r="H32" s="85"/>
    </row>
    <row r="33" spans="2:10" ht="25.5" customHeight="1" thickBot="1" x14ac:dyDescent="0.25">
      <c r="B33" s="110" t="str">
        <f>'Mon-Day 1-S1'!B33</f>
        <v>Transition/Break</v>
      </c>
      <c r="C33" s="75"/>
      <c r="D33" s="75"/>
      <c r="E33" s="80">
        <f t="shared" si="1"/>
        <v>0</v>
      </c>
      <c r="F33" s="85"/>
      <c r="G33" s="85"/>
      <c r="H33" s="148"/>
    </row>
    <row r="34" spans="2:10" ht="25.5" customHeight="1" thickBot="1" x14ac:dyDescent="0.25">
      <c r="B34" s="116" t="str">
        <f>'Mon-Day 1-S1'!B34</f>
        <v>Block 10</v>
      </c>
      <c r="C34" s="83"/>
      <c r="D34" s="83"/>
      <c r="E34" s="79">
        <f t="shared" si="1"/>
        <v>0</v>
      </c>
      <c r="F34" s="86">
        <f>E34</f>
        <v>0</v>
      </c>
      <c r="G34" s="145"/>
      <c r="H34" s="85"/>
    </row>
    <row r="35" spans="2:10" ht="25.5" customHeight="1" thickBot="1" x14ac:dyDescent="0.25">
      <c r="B35" s="110" t="str">
        <f>'Mon-Day 1-S1'!B35</f>
        <v>Transition/Break</v>
      </c>
      <c r="C35" s="75"/>
      <c r="D35" s="75"/>
      <c r="E35" s="80">
        <f t="shared" si="1"/>
        <v>0</v>
      </c>
      <c r="F35" s="85"/>
      <c r="G35" s="85"/>
      <c r="H35" s="148"/>
      <c r="I35" s="7"/>
      <c r="J35" s="7"/>
    </row>
    <row r="36" spans="2:10" ht="36" customHeight="1" thickBot="1" x14ac:dyDescent="0.25">
      <c r="B36" s="113" t="str">
        <f>'Mon-Day 1-S1'!B36</f>
        <v>After School Supervision</v>
      </c>
      <c r="C36" s="77"/>
      <c r="D36" s="77"/>
      <c r="E36" s="81">
        <f t="shared" si="1"/>
        <v>0</v>
      </c>
      <c r="F36" s="146"/>
      <c r="G36" s="146"/>
      <c r="H36" s="150"/>
      <c r="I36" s="7"/>
      <c r="J36" s="7"/>
    </row>
    <row r="37" spans="2:10" ht="29.25" customHeight="1" thickTop="1" thickBot="1" x14ac:dyDescent="0.25">
      <c r="B37" s="45"/>
      <c r="C37" s="46"/>
      <c r="D37" s="47"/>
      <c r="E37" s="78"/>
      <c r="F37" s="73">
        <f>F6+F8+F10+F14+F16+F21+F26+F30+F32+F34</f>
        <v>0</v>
      </c>
      <c r="G37" s="147">
        <f>G6+G8+G10+G14+G16+G21+G26+G30+G32+G34</f>
        <v>0</v>
      </c>
      <c r="H37" s="84">
        <f>H4+H5+H7+H9+H11+H12+H13+H15+H17+H18+H19+H20+H22+H23+H24+H25+H27+H28+H29+H31+H33+H35+H36</f>
        <v>0</v>
      </c>
      <c r="I37" s="7"/>
      <c r="J37" s="7"/>
    </row>
    <row r="38" spans="2:10" ht="51.75" customHeight="1" thickBot="1" x14ac:dyDescent="0.25">
      <c r="B38" s="115" t="s">
        <v>48</v>
      </c>
      <c r="C38" s="73">
        <f>(F6+F8+F10+F14+F16+F21+F26+F30+F32+F34)</f>
        <v>0</v>
      </c>
      <c r="D38" s="34" t="s">
        <v>49</v>
      </c>
      <c r="E38" s="84">
        <f>G37+H37</f>
        <v>0</v>
      </c>
      <c r="F38" s="85"/>
      <c r="G38" s="85"/>
      <c r="H38" s="85"/>
    </row>
  </sheetData>
  <sheetProtection algorithmName="SHA-512" hashValue="ZiMqIXP4ShvgXX6hvXy132HgKyHwzHicMusmLrp1eGUIYXSTyZbXhqA2NNnhgOrn5QrWPT4p2vE/xFJKsqC//w==" saltValue="58r3ZtmTa6hfQchaxI8BeQ==" spinCount="100000" sheet="1" objects="1" scenarios="1" formatColumns="0"/>
  <mergeCells count="2">
    <mergeCell ref="G1:H1"/>
    <mergeCell ref="G2:H2"/>
  </mergeCells>
  <dataValidations count="4">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BB54829A-8348-43C8-B583-EEAA63836F2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97453DA4-9FB2-4B44-9A64-55094AB77D53}"/>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E4054307-C756-46BD-BAF0-8B55EDEE7423}">
      <formula1>0</formula1>
      <formula2>120</formula2>
    </dataValidation>
    <dataValidation allowBlank="1" showInputMessage="1" showErrorMessage="1" prompt="adsfa" sqref="I1" xr:uid="{5B5BE95D-E4FA-4275-A7E2-A52C95CDAF04}"/>
  </dataValidations>
  <hyperlinks>
    <hyperlink ref="G1" location="'Hours Summary'!A1" display="Return to Main" xr:uid="{906E6770-BC7F-4F66-AA6B-847DEA799918}"/>
  </hyperlinks>
  <printOptions horizontalCentered="1"/>
  <pageMargins left="0.25" right="0.25" top="0.75" bottom="0.75" header="0.3" footer="0.3"/>
  <pageSetup orientation="portrait"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90625" defaultRowHeight="25.5" customHeight="1" thickBottom="1" x14ac:dyDescent="0.25"/>
  <cols>
    <col min="1" max="1" width="2.08984375" customWidth="1"/>
    <col min="2" max="2" width="22.453125" customWidth="1"/>
    <col min="3" max="3" width="13.90625" customWidth="1"/>
    <col min="4" max="4" width="17.90625" customWidth="1"/>
    <col min="5" max="5" width="17.453125" customWidth="1"/>
    <col min="6" max="6" width="15.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53" t="s">
        <v>90</v>
      </c>
      <c r="C1" s="1"/>
      <c r="E1" s="48" t="s">
        <v>50</v>
      </c>
      <c r="F1" s="49">
        <f>C2+F2</f>
        <v>0</v>
      </c>
      <c r="G1" s="613"/>
      <c r="H1" s="613"/>
      <c r="I1" s="117"/>
    </row>
    <row r="2" spans="2:11" ht="70.5" customHeight="1" thickBot="1" x14ac:dyDescent="0.35">
      <c r="B2" s="35" t="s">
        <v>39</v>
      </c>
      <c r="C2" s="38">
        <f>C38</f>
        <v>0</v>
      </c>
      <c r="D2" s="36" t="s">
        <v>18</v>
      </c>
      <c r="E2" s="37" t="s">
        <v>40</v>
      </c>
      <c r="F2" s="39">
        <f>E38</f>
        <v>0</v>
      </c>
      <c r="G2" s="614" t="s">
        <v>18</v>
      </c>
      <c r="H2" s="615"/>
      <c r="I2" s="8"/>
      <c r="J2" s="3"/>
    </row>
    <row r="3" spans="2:11" ht="32.25" customHeight="1" thickBot="1" x14ac:dyDescent="0.35">
      <c r="B3" s="44" t="s">
        <v>3</v>
      </c>
      <c r="C3" s="51" t="s">
        <v>1</v>
      </c>
      <c r="D3" s="51" t="s">
        <v>2</v>
      </c>
      <c r="E3" s="51" t="s">
        <v>16</v>
      </c>
      <c r="F3" s="92" t="s">
        <v>20</v>
      </c>
      <c r="G3" s="52" t="s">
        <v>109</v>
      </c>
      <c r="H3" s="149" t="s">
        <v>47</v>
      </c>
      <c r="I3" s="2"/>
      <c r="J3" s="3"/>
    </row>
    <row r="4" spans="2:11" ht="25.5" customHeight="1" thickBot="1" x14ac:dyDescent="0.25">
      <c r="B4" s="110" t="str">
        <f>'Mon-Day 1-S2'!B4</f>
        <v>AM Supervision</v>
      </c>
      <c r="C4" s="75"/>
      <c r="D4" s="75"/>
      <c r="E4" s="80">
        <f t="shared" ref="E4:E13" si="0">IFERROR((D4-C4)*24*60,0)</f>
        <v>0</v>
      </c>
      <c r="F4" s="85"/>
      <c r="G4" s="85"/>
      <c r="H4" s="148"/>
      <c r="I4" s="4"/>
      <c r="J4" s="5"/>
      <c r="K4" t="s">
        <v>0</v>
      </c>
    </row>
    <row r="5" spans="2:11" ht="25.5" customHeight="1" thickBot="1" x14ac:dyDescent="0.25">
      <c r="B5" s="110" t="str">
        <f>'Mon-Day 1-S2'!B5</f>
        <v>Warning Bell</v>
      </c>
      <c r="C5" s="75"/>
      <c r="D5" s="75"/>
      <c r="E5" s="80">
        <f t="shared" si="0"/>
        <v>0</v>
      </c>
      <c r="F5" s="85"/>
      <c r="G5" s="85"/>
      <c r="H5" s="148"/>
      <c r="I5" s="6"/>
      <c r="J5" s="6"/>
      <c r="K5" t="s">
        <v>0</v>
      </c>
    </row>
    <row r="6" spans="2:11" ht="25.5" customHeight="1" thickBot="1" x14ac:dyDescent="0.25">
      <c r="B6" s="116" t="str">
        <f>'Mon-Day 1-S2'!B6</f>
        <v>Block 1</v>
      </c>
      <c r="C6" s="83"/>
      <c r="D6" s="83"/>
      <c r="E6" s="79">
        <f t="shared" si="0"/>
        <v>0</v>
      </c>
      <c r="F6" s="86">
        <f>E6</f>
        <v>0</v>
      </c>
      <c r="G6" s="145"/>
      <c r="H6" s="85"/>
      <c r="I6" s="7"/>
      <c r="J6" s="7"/>
    </row>
    <row r="7" spans="2:11" ht="25.5" customHeight="1" thickBot="1" x14ac:dyDescent="0.25">
      <c r="B7" s="110" t="str">
        <f>'Mon-Day 1-S2'!B7</f>
        <v>Transition/Break</v>
      </c>
      <c r="C7" s="75"/>
      <c r="D7" s="75"/>
      <c r="E7" s="80">
        <f t="shared" si="0"/>
        <v>0</v>
      </c>
      <c r="F7" s="85"/>
      <c r="G7" s="85"/>
      <c r="H7" s="148"/>
      <c r="I7" s="7"/>
      <c r="J7" s="7"/>
    </row>
    <row r="8" spans="2:11" ht="25.5" customHeight="1" thickBot="1" x14ac:dyDescent="0.25">
      <c r="B8" s="116" t="str">
        <f>'Mon-Day 1-S2'!B8</f>
        <v>Block 2</v>
      </c>
      <c r="C8" s="83"/>
      <c r="D8" s="83"/>
      <c r="E8" s="79">
        <f t="shared" si="0"/>
        <v>0</v>
      </c>
      <c r="F8" s="86">
        <f>E8</f>
        <v>0</v>
      </c>
      <c r="G8" s="145"/>
      <c r="H8" s="85"/>
      <c r="I8" s="7"/>
      <c r="J8" s="7"/>
    </row>
    <row r="9" spans="2:11" ht="25.5" customHeight="1" thickBot="1" x14ac:dyDescent="0.25">
      <c r="B9" s="110" t="str">
        <f>'Mon-Day 1-S2'!B9</f>
        <v>Transition/Break</v>
      </c>
      <c r="C9" s="75"/>
      <c r="D9" s="75"/>
      <c r="E9" s="80">
        <f t="shared" si="0"/>
        <v>0</v>
      </c>
      <c r="F9" s="85"/>
      <c r="G9" s="85"/>
      <c r="H9" s="148"/>
      <c r="I9" s="7"/>
      <c r="J9" s="7"/>
    </row>
    <row r="10" spans="2:11" ht="25.5" customHeight="1" thickBot="1" x14ac:dyDescent="0.25">
      <c r="B10" s="116" t="str">
        <f>'Mon-Day 1-S2'!B10</f>
        <v>Block 3</v>
      </c>
      <c r="C10" s="83"/>
      <c r="D10" s="83"/>
      <c r="E10" s="79">
        <f t="shared" si="0"/>
        <v>0</v>
      </c>
      <c r="F10" s="86">
        <f>E10</f>
        <v>0</v>
      </c>
      <c r="G10" s="145"/>
      <c r="H10" s="85"/>
      <c r="I10" s="7"/>
      <c r="J10" s="7"/>
    </row>
    <row r="11" spans="2:11" ht="25.5" customHeight="1" thickBot="1" x14ac:dyDescent="0.25">
      <c r="B11" s="110" t="str">
        <f>'Mon-Day 1-S2'!B11</f>
        <v>Transition/Break</v>
      </c>
      <c r="C11" s="75"/>
      <c r="D11" s="75"/>
      <c r="E11" s="80">
        <f t="shared" si="0"/>
        <v>0</v>
      </c>
      <c r="F11" s="85"/>
      <c r="G11" s="85"/>
      <c r="H11" s="148"/>
      <c r="I11" s="7"/>
      <c r="J11" s="7"/>
    </row>
    <row r="12" spans="2:11" ht="37.5" customHeight="1" thickBot="1" x14ac:dyDescent="0.25">
      <c r="B12" s="110" t="str">
        <f>'Mon-Day 1-S2'!B12</f>
        <v>Recess Supervision</v>
      </c>
      <c r="C12" s="75"/>
      <c r="D12" s="75"/>
      <c r="E12" s="80">
        <f t="shared" si="0"/>
        <v>0</v>
      </c>
      <c r="F12" s="85"/>
      <c r="G12" s="85"/>
      <c r="H12" s="148"/>
      <c r="I12" s="7"/>
      <c r="J12" s="7"/>
    </row>
    <row r="13" spans="2:11" ht="25.5" customHeight="1" thickBot="1" x14ac:dyDescent="0.25">
      <c r="B13" s="110" t="str">
        <f>'Mon-Day 1-S2'!B13</f>
        <v>Transition/Break</v>
      </c>
      <c r="C13" s="75"/>
      <c r="D13" s="75"/>
      <c r="E13" s="80">
        <f t="shared" si="0"/>
        <v>0</v>
      </c>
      <c r="F13" s="85"/>
      <c r="G13" s="85"/>
      <c r="H13" s="148"/>
      <c r="I13" s="7"/>
      <c r="J13" s="7"/>
    </row>
    <row r="14" spans="2:11" ht="25.5" customHeight="1" thickBot="1" x14ac:dyDescent="0.25">
      <c r="B14" s="116" t="str">
        <f>'Mon-Day 1-S2'!B14</f>
        <v>Block 4</v>
      </c>
      <c r="C14" s="83"/>
      <c r="D14" s="83"/>
      <c r="E14" s="79">
        <f>IFERROR((D14-C14)*24*60,0)</f>
        <v>0</v>
      </c>
      <c r="F14" s="86">
        <f>E14</f>
        <v>0</v>
      </c>
      <c r="G14" s="145"/>
      <c r="H14" s="85"/>
      <c r="I14" s="7"/>
      <c r="J14" s="7"/>
    </row>
    <row r="15" spans="2:11" ht="25.5" customHeight="1" thickBot="1" x14ac:dyDescent="0.25">
      <c r="B15" s="110" t="str">
        <f>'Mon-Day 1-S2'!B15</f>
        <v>Transition/Break</v>
      </c>
      <c r="C15" s="75"/>
      <c r="D15" s="75"/>
      <c r="E15" s="80">
        <f>IFERROR((D15-C15)*24*60,0)</f>
        <v>0</v>
      </c>
      <c r="F15" s="85"/>
      <c r="G15" s="85"/>
      <c r="H15" s="148"/>
      <c r="I15" s="7"/>
      <c r="J15" s="7"/>
    </row>
    <row r="16" spans="2:11" ht="25.5" customHeight="1" thickBot="1" x14ac:dyDescent="0.25">
      <c r="B16" s="116" t="str">
        <f>'Mon-Day 1-S2'!B16</f>
        <v>Block 5</v>
      </c>
      <c r="C16" s="83"/>
      <c r="D16" s="83"/>
      <c r="E16" s="79">
        <f>IFERROR((D16-C16)*24*60,0)</f>
        <v>0</v>
      </c>
      <c r="F16" s="86">
        <f>E16</f>
        <v>0</v>
      </c>
      <c r="G16" s="145"/>
      <c r="H16" s="85"/>
      <c r="I16" s="7"/>
      <c r="J16" s="7"/>
    </row>
    <row r="17" spans="2:10" ht="25.5" customHeight="1" thickBot="1" x14ac:dyDescent="0.25">
      <c r="B17" s="110" t="str">
        <f>'Mon-Day 1-S2'!B17</f>
        <v>Transition/Break</v>
      </c>
      <c r="C17" s="75"/>
      <c r="D17" s="75"/>
      <c r="E17" s="80">
        <f t="shared" ref="E17:E36" si="1">IFERROR((D17-C17)*24*60,0)</f>
        <v>0</v>
      </c>
      <c r="F17" s="85"/>
      <c r="G17" s="85"/>
      <c r="H17" s="148"/>
      <c r="I17" s="7"/>
      <c r="J17" s="7"/>
    </row>
    <row r="18" spans="2:10" ht="25.5" customHeight="1" thickBot="1" x14ac:dyDescent="0.25">
      <c r="B18" s="110" t="str">
        <f>'Mon-Day 1-S2'!B18</f>
        <v>Lunch Supervision</v>
      </c>
      <c r="C18" s="75"/>
      <c r="D18" s="75"/>
      <c r="E18" s="80">
        <f t="shared" si="1"/>
        <v>0</v>
      </c>
      <c r="F18" s="85"/>
      <c r="G18" s="85"/>
      <c r="H18" s="148"/>
    </row>
    <row r="19" spans="2:10" ht="36" customHeight="1" thickBot="1" x14ac:dyDescent="0.25">
      <c r="B19" s="110" t="str">
        <f>'Mon-Day 1-S2'!B19</f>
        <v>Lunch Recess Supervision</v>
      </c>
      <c r="C19" s="75"/>
      <c r="D19" s="75"/>
      <c r="E19" s="80">
        <f t="shared" si="1"/>
        <v>0</v>
      </c>
      <c r="F19" s="85"/>
      <c r="G19" s="85"/>
      <c r="H19" s="148"/>
    </row>
    <row r="20" spans="2:10" ht="25.5" customHeight="1" thickBot="1" x14ac:dyDescent="0.25">
      <c r="B20" s="110" t="str">
        <f>'Mon-Day 1-S2'!B20</f>
        <v>Transition/Break</v>
      </c>
      <c r="C20" s="75"/>
      <c r="D20" s="75"/>
      <c r="E20" s="80">
        <f t="shared" si="1"/>
        <v>0</v>
      </c>
      <c r="F20" s="85"/>
      <c r="G20" s="85"/>
      <c r="H20" s="148"/>
    </row>
    <row r="21" spans="2:10" ht="25.5" customHeight="1" thickBot="1" x14ac:dyDescent="0.25">
      <c r="B21" s="116" t="str">
        <f>'Mon-Day 1-S2'!B21</f>
        <v>Block 6</v>
      </c>
      <c r="C21" s="83"/>
      <c r="D21" s="83"/>
      <c r="E21" s="79">
        <f t="shared" si="1"/>
        <v>0</v>
      </c>
      <c r="F21" s="86">
        <f>E21</f>
        <v>0</v>
      </c>
      <c r="G21" s="145"/>
      <c r="H21" s="85"/>
    </row>
    <row r="22" spans="2:10" ht="25.5" customHeight="1" thickBot="1" x14ac:dyDescent="0.25">
      <c r="B22" s="110" t="str">
        <f>'Mon-Day 1-S2'!B22</f>
        <v>Transition/Break</v>
      </c>
      <c r="C22" s="75"/>
      <c r="D22" s="75"/>
      <c r="E22" s="80">
        <f t="shared" si="1"/>
        <v>0</v>
      </c>
      <c r="F22" s="85"/>
      <c r="G22" s="85"/>
      <c r="H22" s="148"/>
    </row>
    <row r="23" spans="2:10" ht="29.25" customHeight="1" thickBot="1" x14ac:dyDescent="0.25">
      <c r="B23" s="110" t="str">
        <f>'Mon-Day 1-S2'!B23</f>
        <v>Lunch Supervision</v>
      </c>
      <c r="C23" s="75"/>
      <c r="D23" s="75"/>
      <c r="E23" s="80">
        <f t="shared" si="1"/>
        <v>0</v>
      </c>
      <c r="F23" s="85"/>
      <c r="G23" s="85"/>
      <c r="H23" s="148"/>
    </row>
    <row r="24" spans="2:10" ht="36" customHeight="1" thickBot="1" x14ac:dyDescent="0.25">
      <c r="B24" s="110" t="str">
        <f>'Mon-Day 1-S2'!B24</f>
        <v>Lunch Recess Supervision</v>
      </c>
      <c r="C24" s="75"/>
      <c r="D24" s="75"/>
      <c r="E24" s="80">
        <f t="shared" si="1"/>
        <v>0</v>
      </c>
      <c r="F24" s="85"/>
      <c r="G24" s="85"/>
      <c r="H24" s="148"/>
    </row>
    <row r="25" spans="2:10" ht="25.5" customHeight="1" thickBot="1" x14ac:dyDescent="0.25">
      <c r="B25" s="110" t="str">
        <f>'Mon-Day 1-S2'!B25</f>
        <v>Transition/Break</v>
      </c>
      <c r="C25" s="75"/>
      <c r="D25" s="75"/>
      <c r="E25" s="80">
        <f t="shared" si="1"/>
        <v>0</v>
      </c>
      <c r="F25" s="85"/>
      <c r="G25" s="85"/>
      <c r="H25" s="148"/>
    </row>
    <row r="26" spans="2:10" ht="25.5" customHeight="1" thickBot="1" x14ac:dyDescent="0.25">
      <c r="B26" s="116" t="str">
        <f>'Mon-Day 1-S2'!B26</f>
        <v>Block 7</v>
      </c>
      <c r="C26" s="83"/>
      <c r="D26" s="83"/>
      <c r="E26" s="79">
        <f t="shared" si="1"/>
        <v>0</v>
      </c>
      <c r="F26" s="86">
        <f>E26</f>
        <v>0</v>
      </c>
      <c r="G26" s="145"/>
      <c r="H26" s="85"/>
    </row>
    <row r="27" spans="2:10" ht="25.5" customHeight="1" thickBot="1" x14ac:dyDescent="0.25">
      <c r="B27" s="110" t="str">
        <f>'Mon-Day 1-S2'!B27</f>
        <v>Transition/Break</v>
      </c>
      <c r="C27" s="75"/>
      <c r="D27" s="75"/>
      <c r="E27" s="80">
        <f t="shared" si="1"/>
        <v>0</v>
      </c>
      <c r="F27" s="85"/>
      <c r="G27" s="85"/>
      <c r="H27" s="148"/>
    </row>
    <row r="28" spans="2:10" ht="36" customHeight="1" thickBot="1" x14ac:dyDescent="0.25">
      <c r="B28" s="110" t="str">
        <f>'Mon-Day 1-S2'!B28</f>
        <v>PM Recess Supervision</v>
      </c>
      <c r="C28" s="75"/>
      <c r="D28" s="75"/>
      <c r="E28" s="80">
        <f t="shared" si="1"/>
        <v>0</v>
      </c>
      <c r="F28" s="85"/>
      <c r="G28" s="85"/>
      <c r="H28" s="148"/>
    </row>
    <row r="29" spans="2:10" ht="25.5" customHeight="1" thickBot="1" x14ac:dyDescent="0.25">
      <c r="B29" s="110" t="str">
        <f>'Mon-Day 1-S2'!B29</f>
        <v>Transition/Break</v>
      </c>
      <c r="C29" s="75"/>
      <c r="D29" s="75"/>
      <c r="E29" s="80">
        <f t="shared" si="1"/>
        <v>0</v>
      </c>
      <c r="F29" s="85"/>
      <c r="G29" s="85"/>
      <c r="H29" s="148"/>
    </row>
    <row r="30" spans="2:10" ht="28.5" customHeight="1" thickBot="1" x14ac:dyDescent="0.25">
      <c r="B30" s="116" t="str">
        <f>'Mon-Day 1-S2'!B30</f>
        <v>Block 8</v>
      </c>
      <c r="C30" s="83"/>
      <c r="D30" s="83"/>
      <c r="E30" s="79">
        <f t="shared" si="1"/>
        <v>0</v>
      </c>
      <c r="F30" s="86">
        <f>E30</f>
        <v>0</v>
      </c>
      <c r="G30" s="145"/>
      <c r="H30" s="85"/>
    </row>
    <row r="31" spans="2:10" ht="25.5" customHeight="1" thickBot="1" x14ac:dyDescent="0.25">
      <c r="B31" s="110" t="str">
        <f>'Mon-Day 1-S2'!B31</f>
        <v>Transition/Break</v>
      </c>
      <c r="C31" s="75"/>
      <c r="D31" s="75"/>
      <c r="E31" s="80">
        <f t="shared" si="1"/>
        <v>0</v>
      </c>
      <c r="F31" s="85"/>
      <c r="G31" s="85"/>
      <c r="H31" s="148"/>
    </row>
    <row r="32" spans="2:10" ht="25.5" customHeight="1" thickBot="1" x14ac:dyDescent="0.25">
      <c r="B32" s="116" t="str">
        <f>'Mon-Day 1-S2'!B32</f>
        <v>Block 9</v>
      </c>
      <c r="C32" s="83"/>
      <c r="D32" s="83"/>
      <c r="E32" s="79">
        <f t="shared" si="1"/>
        <v>0</v>
      </c>
      <c r="F32" s="86">
        <f>E32</f>
        <v>0</v>
      </c>
      <c r="G32" s="145"/>
      <c r="H32" s="85"/>
    </row>
    <row r="33" spans="2:10" ht="25.5" customHeight="1" thickBot="1" x14ac:dyDescent="0.25">
      <c r="B33" s="110" t="str">
        <f>'Mon-Day 1-S2'!B33</f>
        <v>Transition/Break</v>
      </c>
      <c r="C33" s="75"/>
      <c r="D33" s="75"/>
      <c r="E33" s="80">
        <f t="shared" si="1"/>
        <v>0</v>
      </c>
      <c r="F33" s="85"/>
      <c r="G33" s="85"/>
      <c r="H33" s="148"/>
    </row>
    <row r="34" spans="2:10" ht="25.5" customHeight="1" thickBot="1" x14ac:dyDescent="0.25">
      <c r="B34" s="116" t="str">
        <f>'Mon-Day 1-S2'!B34</f>
        <v>Block 10</v>
      </c>
      <c r="C34" s="83"/>
      <c r="D34" s="83"/>
      <c r="E34" s="79">
        <f t="shared" si="1"/>
        <v>0</v>
      </c>
      <c r="F34" s="86">
        <f>E34</f>
        <v>0</v>
      </c>
      <c r="G34" s="145"/>
      <c r="H34" s="85"/>
    </row>
    <row r="35" spans="2:10" ht="25.5" customHeight="1" thickBot="1" x14ac:dyDescent="0.25">
      <c r="B35" s="110" t="str">
        <f>'Mon-Day 1-S2'!B35</f>
        <v>Transition/Break</v>
      </c>
      <c r="C35" s="75"/>
      <c r="D35" s="75"/>
      <c r="E35" s="80">
        <f t="shared" si="1"/>
        <v>0</v>
      </c>
      <c r="F35" s="85"/>
      <c r="G35" s="85"/>
      <c r="H35" s="148"/>
      <c r="I35" s="7"/>
      <c r="J35" s="7"/>
    </row>
    <row r="36" spans="2:10" ht="36" customHeight="1" thickBot="1" x14ac:dyDescent="0.25">
      <c r="B36" s="113" t="str">
        <f>'Mon-Day 1-S2'!B36</f>
        <v>After School Supervision</v>
      </c>
      <c r="C36" s="77"/>
      <c r="D36" s="77"/>
      <c r="E36" s="81">
        <f t="shared" si="1"/>
        <v>0</v>
      </c>
      <c r="F36" s="146"/>
      <c r="G36" s="146"/>
      <c r="H36" s="150"/>
      <c r="I36" s="7"/>
      <c r="J36" s="7"/>
    </row>
    <row r="37" spans="2:10" ht="29.25" customHeight="1" thickTop="1" thickBot="1" x14ac:dyDescent="0.25">
      <c r="B37" s="45"/>
      <c r="C37" s="46"/>
      <c r="D37" s="47"/>
      <c r="E37" s="78"/>
      <c r="F37" s="73">
        <f>F6+F8+F10+F14+F16+F21+F26+F30+F32+F34</f>
        <v>0</v>
      </c>
      <c r="G37" s="147">
        <f>G6+G8+G10+G14+G16+G21+G26+G30+G32+G34</f>
        <v>0</v>
      </c>
      <c r="H37" s="84">
        <f>H4+H5+H7+H9+H11+H12+H13+H15+H17+H18+H19+H20+H22+H23+H24+H25+H27+H28+H29+H31+H33+H35+H36</f>
        <v>0</v>
      </c>
      <c r="I37" s="7"/>
      <c r="J37" s="7"/>
    </row>
    <row r="38" spans="2:10" ht="51.75" customHeight="1" thickBot="1" x14ac:dyDescent="0.25">
      <c r="B38" s="115" t="s">
        <v>48</v>
      </c>
      <c r="C38" s="73">
        <f>(F6+F8+F10+F14+F16+F21+F26+F30+F32+F34)</f>
        <v>0</v>
      </c>
      <c r="D38" s="34" t="s">
        <v>49</v>
      </c>
      <c r="E38" s="84">
        <f>G37+H37</f>
        <v>0</v>
      </c>
      <c r="F38" s="85"/>
      <c r="G38" s="85"/>
      <c r="H38" s="85"/>
    </row>
  </sheetData>
  <sheetProtection algorithmName="SHA-512" hashValue="Uct71cdH8iCYe2uubKkdCLW3V8zrD93jEXVzG1wsmRYF6NwP3lW9S39PqeCttNmkyL/ex179wLVzG9hmtJ6i1Q==" saltValue="Xr6iM7Cqipmby9CWm0B3jg==" spinCount="100000" sheet="1" objects="1" scenarios="1" formatColumns="0"/>
  <mergeCells count="2">
    <mergeCell ref="G1:H1"/>
    <mergeCell ref="G2:H2"/>
  </mergeCells>
  <dataValidations count="4">
    <dataValidation allowBlank="1" showInputMessage="1" showErrorMessage="1" prompt="adsfa" sqref="I1" xr:uid="{00000000-0002-0000-0F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00000000-0002-0000-0F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00000000-0002-0000-0F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00000000-0002-0000-0F00-000003000000}">
      <formula1>0</formula1>
      <formula2>120</formula2>
    </dataValidation>
  </dataValidations>
  <hyperlinks>
    <hyperlink ref="G1" location="'Hours Summary'!A1" display="Return to Main" xr:uid="{18E39B54-73A7-484B-ADCB-22AADDE4AEFB}"/>
  </hyperlinks>
  <printOptions horizontalCentered="1"/>
  <pageMargins left="0.25" right="0.25" top="0.75" bottom="0.75" header="0.3" footer="0.3"/>
  <pageSetup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90625" defaultRowHeight="25.5" customHeight="1" thickBottom="1" x14ac:dyDescent="0.25"/>
  <cols>
    <col min="1" max="1" width="2.08984375" customWidth="1"/>
    <col min="2" max="2" width="22.453125" customWidth="1"/>
    <col min="3" max="3" width="13.90625" customWidth="1"/>
    <col min="4" max="4" width="17.90625" customWidth="1"/>
    <col min="5" max="5" width="17.453125" customWidth="1"/>
    <col min="6" max="6" width="15.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53" t="s">
        <v>91</v>
      </c>
      <c r="C1" s="1"/>
      <c r="E1" s="48" t="s">
        <v>50</v>
      </c>
      <c r="F1" s="49">
        <f>C2+F2</f>
        <v>0</v>
      </c>
      <c r="G1" s="613"/>
      <c r="H1" s="613"/>
      <c r="I1" s="117"/>
    </row>
    <row r="2" spans="2:11" ht="70.5" customHeight="1" thickBot="1" x14ac:dyDescent="0.35">
      <c r="B2" s="35" t="s">
        <v>39</v>
      </c>
      <c r="C2" s="38">
        <f>C38</f>
        <v>0</v>
      </c>
      <c r="D2" s="36" t="s">
        <v>18</v>
      </c>
      <c r="E2" s="37" t="s">
        <v>40</v>
      </c>
      <c r="F2" s="39">
        <f>E38</f>
        <v>0</v>
      </c>
      <c r="G2" s="614" t="s">
        <v>18</v>
      </c>
      <c r="H2" s="615"/>
      <c r="I2" s="8"/>
      <c r="J2" s="3"/>
    </row>
    <row r="3" spans="2:11" ht="32.25" customHeight="1" thickBot="1" x14ac:dyDescent="0.35">
      <c r="B3" s="44" t="s">
        <v>3</v>
      </c>
      <c r="C3" s="51" t="s">
        <v>1</v>
      </c>
      <c r="D3" s="51" t="s">
        <v>2</v>
      </c>
      <c r="E3" s="51" t="s">
        <v>16</v>
      </c>
      <c r="F3" s="92" t="s">
        <v>20</v>
      </c>
      <c r="G3" s="52" t="s">
        <v>109</v>
      </c>
      <c r="H3" s="149" t="s">
        <v>47</v>
      </c>
      <c r="I3" s="2"/>
      <c r="J3" s="3"/>
    </row>
    <row r="4" spans="2:11" ht="25.5" customHeight="1" thickBot="1" x14ac:dyDescent="0.25">
      <c r="B4" s="110" t="str">
        <f>'Mon-Day 1-S2'!B4</f>
        <v>AM Supervision</v>
      </c>
      <c r="C4" s="75"/>
      <c r="D4" s="75"/>
      <c r="E4" s="80">
        <f t="shared" ref="E4:E13" si="0">IFERROR((D4-C4)*24*60,0)</f>
        <v>0</v>
      </c>
      <c r="F4" s="85"/>
      <c r="G4" s="85"/>
      <c r="H4" s="148"/>
      <c r="I4" s="4"/>
      <c r="J4" s="5"/>
      <c r="K4" t="s">
        <v>0</v>
      </c>
    </row>
    <row r="5" spans="2:11" ht="25.5" customHeight="1" thickBot="1" x14ac:dyDescent="0.25">
      <c r="B5" s="110" t="str">
        <f>'Mon-Day 1-S2'!B5</f>
        <v>Warning Bell</v>
      </c>
      <c r="C5" s="75"/>
      <c r="D5" s="75"/>
      <c r="E5" s="80">
        <f t="shared" si="0"/>
        <v>0</v>
      </c>
      <c r="F5" s="85"/>
      <c r="G5" s="85"/>
      <c r="H5" s="148"/>
      <c r="I5" s="6"/>
      <c r="J5" s="6"/>
      <c r="K5" t="s">
        <v>0</v>
      </c>
    </row>
    <row r="6" spans="2:11" ht="25.5" customHeight="1" thickBot="1" x14ac:dyDescent="0.25">
      <c r="B6" s="116" t="str">
        <f>'Mon-Day 1-S2'!B6</f>
        <v>Block 1</v>
      </c>
      <c r="C6" s="83"/>
      <c r="D6" s="83"/>
      <c r="E6" s="79">
        <f t="shared" si="0"/>
        <v>0</v>
      </c>
      <c r="F6" s="86">
        <f>E6</f>
        <v>0</v>
      </c>
      <c r="G6" s="145"/>
      <c r="H6" s="85"/>
      <c r="I6" s="7"/>
      <c r="J6" s="7"/>
    </row>
    <row r="7" spans="2:11" ht="25.5" customHeight="1" thickBot="1" x14ac:dyDescent="0.25">
      <c r="B7" s="110" t="str">
        <f>'Mon-Day 1-S2'!B7</f>
        <v>Transition/Break</v>
      </c>
      <c r="C7" s="75"/>
      <c r="D7" s="75"/>
      <c r="E7" s="80">
        <f t="shared" si="0"/>
        <v>0</v>
      </c>
      <c r="F7" s="85"/>
      <c r="G7" s="85"/>
      <c r="H7" s="148"/>
      <c r="I7" s="7"/>
      <c r="J7" s="7"/>
    </row>
    <row r="8" spans="2:11" ht="25.5" customHeight="1" thickBot="1" x14ac:dyDescent="0.25">
      <c r="B8" s="116" t="str">
        <f>'Mon-Day 1-S2'!B8</f>
        <v>Block 2</v>
      </c>
      <c r="C8" s="83"/>
      <c r="D8" s="83"/>
      <c r="E8" s="79">
        <f t="shared" si="0"/>
        <v>0</v>
      </c>
      <c r="F8" s="86">
        <f>E8</f>
        <v>0</v>
      </c>
      <c r="G8" s="145"/>
      <c r="H8" s="85"/>
      <c r="I8" s="7"/>
      <c r="J8" s="7"/>
    </row>
    <row r="9" spans="2:11" ht="25.5" customHeight="1" thickBot="1" x14ac:dyDescent="0.25">
      <c r="B9" s="110" t="str">
        <f>'Mon-Day 1-S2'!B9</f>
        <v>Transition/Break</v>
      </c>
      <c r="C9" s="75"/>
      <c r="D9" s="75"/>
      <c r="E9" s="80">
        <f t="shared" si="0"/>
        <v>0</v>
      </c>
      <c r="F9" s="85"/>
      <c r="G9" s="85"/>
      <c r="H9" s="148"/>
      <c r="I9" s="7"/>
      <c r="J9" s="7"/>
    </row>
    <row r="10" spans="2:11" ht="25.5" customHeight="1" thickBot="1" x14ac:dyDescent="0.25">
      <c r="B10" s="116" t="str">
        <f>'Mon-Day 1-S2'!B10</f>
        <v>Block 3</v>
      </c>
      <c r="C10" s="83"/>
      <c r="D10" s="83"/>
      <c r="E10" s="79">
        <f t="shared" si="0"/>
        <v>0</v>
      </c>
      <c r="F10" s="86">
        <f>E10</f>
        <v>0</v>
      </c>
      <c r="G10" s="145"/>
      <c r="H10" s="85"/>
      <c r="I10" s="7"/>
      <c r="J10" s="7"/>
    </row>
    <row r="11" spans="2:11" ht="25.5" customHeight="1" thickBot="1" x14ac:dyDescent="0.25">
      <c r="B11" s="110" t="str">
        <f>'Mon-Day 1-S2'!B11</f>
        <v>Transition/Break</v>
      </c>
      <c r="C11" s="75"/>
      <c r="D11" s="75"/>
      <c r="E11" s="80">
        <f t="shared" si="0"/>
        <v>0</v>
      </c>
      <c r="F11" s="85"/>
      <c r="G11" s="85"/>
      <c r="H11" s="148"/>
      <c r="I11" s="7"/>
      <c r="J11" s="7"/>
    </row>
    <row r="12" spans="2:11" ht="37.5" customHeight="1" thickBot="1" x14ac:dyDescent="0.25">
      <c r="B12" s="110" t="str">
        <f>'Mon-Day 1-S2'!B12</f>
        <v>Recess Supervision</v>
      </c>
      <c r="C12" s="75"/>
      <c r="D12" s="75"/>
      <c r="E12" s="80">
        <f t="shared" si="0"/>
        <v>0</v>
      </c>
      <c r="F12" s="85"/>
      <c r="G12" s="85"/>
      <c r="H12" s="148"/>
      <c r="I12" s="7"/>
      <c r="J12" s="7"/>
    </row>
    <row r="13" spans="2:11" ht="25.5" customHeight="1" thickBot="1" x14ac:dyDescent="0.25">
      <c r="B13" s="110" t="str">
        <f>'Mon-Day 1-S2'!B13</f>
        <v>Transition/Break</v>
      </c>
      <c r="C13" s="75"/>
      <c r="D13" s="75"/>
      <c r="E13" s="80">
        <f t="shared" si="0"/>
        <v>0</v>
      </c>
      <c r="F13" s="85"/>
      <c r="G13" s="85"/>
      <c r="H13" s="148"/>
      <c r="I13" s="7"/>
      <c r="J13" s="7"/>
    </row>
    <row r="14" spans="2:11" ht="25.5" customHeight="1" thickBot="1" x14ac:dyDescent="0.25">
      <c r="B14" s="116" t="str">
        <f>'Mon-Day 1-S2'!B14</f>
        <v>Block 4</v>
      </c>
      <c r="C14" s="83"/>
      <c r="D14" s="83"/>
      <c r="E14" s="79">
        <f>IFERROR((D14-C14)*24*60,0)</f>
        <v>0</v>
      </c>
      <c r="F14" s="86">
        <f>E14</f>
        <v>0</v>
      </c>
      <c r="G14" s="145"/>
      <c r="H14" s="85"/>
      <c r="I14" s="7"/>
      <c r="J14" s="7"/>
    </row>
    <row r="15" spans="2:11" ht="25.5" customHeight="1" thickBot="1" x14ac:dyDescent="0.25">
      <c r="B15" s="110" t="str">
        <f>'Mon-Day 1-S2'!B15</f>
        <v>Transition/Break</v>
      </c>
      <c r="C15" s="75"/>
      <c r="D15" s="75"/>
      <c r="E15" s="80">
        <f>IFERROR((D15-C15)*24*60,0)</f>
        <v>0</v>
      </c>
      <c r="F15" s="85"/>
      <c r="G15" s="85"/>
      <c r="H15" s="148"/>
      <c r="I15" s="7"/>
      <c r="J15" s="7"/>
    </row>
    <row r="16" spans="2:11" ht="25.5" customHeight="1" thickBot="1" x14ac:dyDescent="0.25">
      <c r="B16" s="116" t="str">
        <f>'Mon-Day 1-S2'!B16</f>
        <v>Block 5</v>
      </c>
      <c r="C16" s="83"/>
      <c r="D16" s="83"/>
      <c r="E16" s="79">
        <f>IFERROR((D16-C16)*24*60,0)</f>
        <v>0</v>
      </c>
      <c r="F16" s="86">
        <f>E16</f>
        <v>0</v>
      </c>
      <c r="G16" s="145"/>
      <c r="H16" s="85"/>
      <c r="I16" s="7"/>
      <c r="J16" s="7"/>
    </row>
    <row r="17" spans="2:10" ht="25.5" customHeight="1" thickBot="1" x14ac:dyDescent="0.25">
      <c r="B17" s="110" t="str">
        <f>'Mon-Day 1-S2'!B17</f>
        <v>Transition/Break</v>
      </c>
      <c r="C17" s="75"/>
      <c r="D17" s="75"/>
      <c r="E17" s="80">
        <f t="shared" ref="E17:E36" si="1">IFERROR((D17-C17)*24*60,0)</f>
        <v>0</v>
      </c>
      <c r="F17" s="85"/>
      <c r="G17" s="85"/>
      <c r="H17" s="148"/>
      <c r="I17" s="7"/>
      <c r="J17" s="7"/>
    </row>
    <row r="18" spans="2:10" ht="25.5" customHeight="1" thickBot="1" x14ac:dyDescent="0.25">
      <c r="B18" s="110" t="str">
        <f>'Mon-Day 1-S2'!B18</f>
        <v>Lunch Supervision</v>
      </c>
      <c r="C18" s="75"/>
      <c r="D18" s="75"/>
      <c r="E18" s="80">
        <f t="shared" si="1"/>
        <v>0</v>
      </c>
      <c r="F18" s="85"/>
      <c r="G18" s="85"/>
      <c r="H18" s="148"/>
    </row>
    <row r="19" spans="2:10" ht="36" customHeight="1" thickBot="1" x14ac:dyDescent="0.25">
      <c r="B19" s="110" t="str">
        <f>'Mon-Day 1-S2'!B19</f>
        <v>Lunch Recess Supervision</v>
      </c>
      <c r="C19" s="75"/>
      <c r="D19" s="75"/>
      <c r="E19" s="80">
        <f t="shared" si="1"/>
        <v>0</v>
      </c>
      <c r="F19" s="85"/>
      <c r="G19" s="85"/>
      <c r="H19" s="148"/>
    </row>
    <row r="20" spans="2:10" ht="25.5" customHeight="1" thickBot="1" x14ac:dyDescent="0.25">
      <c r="B20" s="110" t="str">
        <f>'Mon-Day 1-S2'!B20</f>
        <v>Transition/Break</v>
      </c>
      <c r="C20" s="75"/>
      <c r="D20" s="75"/>
      <c r="E20" s="80">
        <f t="shared" si="1"/>
        <v>0</v>
      </c>
      <c r="F20" s="85"/>
      <c r="G20" s="85"/>
      <c r="H20" s="148"/>
    </row>
    <row r="21" spans="2:10" ht="25.5" customHeight="1" thickBot="1" x14ac:dyDescent="0.25">
      <c r="B21" s="116" t="str">
        <f>'Mon-Day 1-S2'!B21</f>
        <v>Block 6</v>
      </c>
      <c r="C21" s="83"/>
      <c r="D21" s="83"/>
      <c r="E21" s="79">
        <f t="shared" si="1"/>
        <v>0</v>
      </c>
      <c r="F21" s="86">
        <f>E21</f>
        <v>0</v>
      </c>
      <c r="G21" s="145"/>
      <c r="H21" s="85"/>
    </row>
    <row r="22" spans="2:10" ht="25.5" customHeight="1" thickBot="1" x14ac:dyDescent="0.25">
      <c r="B22" s="110" t="str">
        <f>'Mon-Day 1-S2'!B22</f>
        <v>Transition/Break</v>
      </c>
      <c r="C22" s="75"/>
      <c r="D22" s="75"/>
      <c r="E22" s="80">
        <f t="shared" si="1"/>
        <v>0</v>
      </c>
      <c r="F22" s="85"/>
      <c r="G22" s="85"/>
      <c r="H22" s="148"/>
    </row>
    <row r="23" spans="2:10" ht="29.25" customHeight="1" thickBot="1" x14ac:dyDescent="0.25">
      <c r="B23" s="110" t="str">
        <f>'Mon-Day 1-S2'!B23</f>
        <v>Lunch Supervision</v>
      </c>
      <c r="C23" s="75"/>
      <c r="D23" s="75"/>
      <c r="E23" s="80">
        <f t="shared" si="1"/>
        <v>0</v>
      </c>
      <c r="F23" s="85"/>
      <c r="G23" s="85"/>
      <c r="H23" s="148"/>
    </row>
    <row r="24" spans="2:10" ht="36" customHeight="1" thickBot="1" x14ac:dyDescent="0.25">
      <c r="B24" s="110" t="str">
        <f>'Mon-Day 1-S2'!B24</f>
        <v>Lunch Recess Supervision</v>
      </c>
      <c r="C24" s="75"/>
      <c r="D24" s="75"/>
      <c r="E24" s="80">
        <f t="shared" si="1"/>
        <v>0</v>
      </c>
      <c r="F24" s="85"/>
      <c r="G24" s="85"/>
      <c r="H24" s="148"/>
    </row>
    <row r="25" spans="2:10" ht="25.5" customHeight="1" thickBot="1" x14ac:dyDescent="0.25">
      <c r="B25" s="110" t="str">
        <f>'Mon-Day 1-S2'!B25</f>
        <v>Transition/Break</v>
      </c>
      <c r="C25" s="75"/>
      <c r="D25" s="75"/>
      <c r="E25" s="80">
        <f t="shared" si="1"/>
        <v>0</v>
      </c>
      <c r="F25" s="85"/>
      <c r="G25" s="85"/>
      <c r="H25" s="148"/>
    </row>
    <row r="26" spans="2:10" ht="25.5" customHeight="1" thickBot="1" x14ac:dyDescent="0.25">
      <c r="B26" s="116" t="str">
        <f>'Mon-Day 1-S2'!B26</f>
        <v>Block 7</v>
      </c>
      <c r="C26" s="83"/>
      <c r="D26" s="83"/>
      <c r="E26" s="79">
        <f t="shared" si="1"/>
        <v>0</v>
      </c>
      <c r="F26" s="86">
        <f>E26</f>
        <v>0</v>
      </c>
      <c r="G26" s="145"/>
      <c r="H26" s="85"/>
    </row>
    <row r="27" spans="2:10" ht="25.5" customHeight="1" thickBot="1" x14ac:dyDescent="0.25">
      <c r="B27" s="110" t="str">
        <f>'Mon-Day 1-S2'!B27</f>
        <v>Transition/Break</v>
      </c>
      <c r="C27" s="75"/>
      <c r="D27" s="75"/>
      <c r="E27" s="80">
        <f t="shared" si="1"/>
        <v>0</v>
      </c>
      <c r="F27" s="85"/>
      <c r="G27" s="85"/>
      <c r="H27" s="148"/>
    </row>
    <row r="28" spans="2:10" ht="36" customHeight="1" thickBot="1" x14ac:dyDescent="0.25">
      <c r="B28" s="110" t="str">
        <f>'Mon-Day 1-S2'!B28</f>
        <v>PM Recess Supervision</v>
      </c>
      <c r="C28" s="75"/>
      <c r="D28" s="75"/>
      <c r="E28" s="80">
        <f t="shared" si="1"/>
        <v>0</v>
      </c>
      <c r="F28" s="85"/>
      <c r="G28" s="85"/>
      <c r="H28" s="148"/>
    </row>
    <row r="29" spans="2:10" ht="25.5" customHeight="1" thickBot="1" x14ac:dyDescent="0.25">
      <c r="B29" s="110" t="str">
        <f>'Mon-Day 1-S2'!B29</f>
        <v>Transition/Break</v>
      </c>
      <c r="C29" s="75"/>
      <c r="D29" s="75"/>
      <c r="E29" s="80">
        <f t="shared" si="1"/>
        <v>0</v>
      </c>
      <c r="F29" s="85"/>
      <c r="G29" s="85"/>
      <c r="H29" s="148"/>
    </row>
    <row r="30" spans="2:10" ht="28.5" customHeight="1" thickBot="1" x14ac:dyDescent="0.25">
      <c r="B30" s="116" t="str">
        <f>'Mon-Day 1-S2'!B30</f>
        <v>Block 8</v>
      </c>
      <c r="C30" s="83"/>
      <c r="D30" s="83"/>
      <c r="E30" s="79">
        <f t="shared" si="1"/>
        <v>0</v>
      </c>
      <c r="F30" s="86">
        <f>E30</f>
        <v>0</v>
      </c>
      <c r="G30" s="145"/>
      <c r="H30" s="85"/>
    </row>
    <row r="31" spans="2:10" ht="25.5" customHeight="1" thickBot="1" x14ac:dyDescent="0.25">
      <c r="B31" s="110" t="str">
        <f>'Mon-Day 1-S2'!B31</f>
        <v>Transition/Break</v>
      </c>
      <c r="C31" s="75"/>
      <c r="D31" s="75"/>
      <c r="E31" s="80">
        <f t="shared" si="1"/>
        <v>0</v>
      </c>
      <c r="F31" s="85"/>
      <c r="G31" s="85"/>
      <c r="H31" s="148"/>
    </row>
    <row r="32" spans="2:10" ht="25.5" customHeight="1" thickBot="1" x14ac:dyDescent="0.25">
      <c r="B32" s="116" t="str">
        <f>'Mon-Day 1-S2'!B32</f>
        <v>Block 9</v>
      </c>
      <c r="C32" s="83"/>
      <c r="D32" s="83"/>
      <c r="E32" s="79">
        <f t="shared" si="1"/>
        <v>0</v>
      </c>
      <c r="F32" s="86">
        <f>E32</f>
        <v>0</v>
      </c>
      <c r="G32" s="145"/>
      <c r="H32" s="85"/>
    </row>
    <row r="33" spans="2:10" ht="25.5" customHeight="1" thickBot="1" x14ac:dyDescent="0.25">
      <c r="B33" s="110" t="str">
        <f>'Mon-Day 1-S2'!B33</f>
        <v>Transition/Break</v>
      </c>
      <c r="C33" s="75"/>
      <c r="D33" s="75"/>
      <c r="E33" s="80">
        <f t="shared" si="1"/>
        <v>0</v>
      </c>
      <c r="F33" s="85"/>
      <c r="G33" s="85"/>
      <c r="H33" s="148"/>
    </row>
    <row r="34" spans="2:10" ht="25.5" customHeight="1" thickBot="1" x14ac:dyDescent="0.25">
      <c r="B34" s="116" t="str">
        <f>'Mon-Day 1-S2'!B34</f>
        <v>Block 10</v>
      </c>
      <c r="C34" s="83"/>
      <c r="D34" s="83"/>
      <c r="E34" s="79">
        <f t="shared" si="1"/>
        <v>0</v>
      </c>
      <c r="F34" s="86">
        <f>E34</f>
        <v>0</v>
      </c>
      <c r="G34" s="145"/>
      <c r="H34" s="85"/>
    </row>
    <row r="35" spans="2:10" ht="25.5" customHeight="1" thickBot="1" x14ac:dyDescent="0.25">
      <c r="B35" s="110" t="str">
        <f>'Mon-Day 1-S2'!B35</f>
        <v>Transition/Break</v>
      </c>
      <c r="C35" s="75"/>
      <c r="D35" s="75"/>
      <c r="E35" s="80">
        <f t="shared" si="1"/>
        <v>0</v>
      </c>
      <c r="F35" s="85"/>
      <c r="G35" s="85"/>
      <c r="H35" s="148"/>
      <c r="I35" s="7"/>
      <c r="J35" s="7"/>
    </row>
    <row r="36" spans="2:10" ht="36" customHeight="1" thickBot="1" x14ac:dyDescent="0.25">
      <c r="B36" s="113" t="str">
        <f>'Mon-Day 1-S2'!B36</f>
        <v>After School Supervision</v>
      </c>
      <c r="C36" s="77"/>
      <c r="D36" s="77"/>
      <c r="E36" s="81">
        <f t="shared" si="1"/>
        <v>0</v>
      </c>
      <c r="F36" s="146"/>
      <c r="G36" s="146"/>
      <c r="H36" s="150"/>
      <c r="I36" s="7"/>
      <c r="J36" s="7"/>
    </row>
    <row r="37" spans="2:10" ht="29.25" customHeight="1" thickTop="1" thickBot="1" x14ac:dyDescent="0.25">
      <c r="B37" s="45"/>
      <c r="C37" s="46"/>
      <c r="D37" s="47"/>
      <c r="E37" s="78"/>
      <c r="F37" s="73">
        <f>F6+F8+F10+F14+F16+F21+F26+F30+F32+F34</f>
        <v>0</v>
      </c>
      <c r="G37" s="147">
        <f>G6+G8+G10+G14+G16+G21+G26+G30+G32+G34</f>
        <v>0</v>
      </c>
      <c r="H37" s="84">
        <f>H4+H5+H7+H9+H11+H12+H13+H15+H17+H18+H19+H20+H22+H23+H24+H25+H27+H28+H29+H31+H33+H35+H36</f>
        <v>0</v>
      </c>
      <c r="I37" s="7"/>
      <c r="J37" s="7"/>
    </row>
    <row r="38" spans="2:10" ht="51.75" customHeight="1" thickBot="1" x14ac:dyDescent="0.25">
      <c r="B38" s="115" t="s">
        <v>48</v>
      </c>
      <c r="C38" s="73">
        <f>(F6+F8+F10+F14+F16+F21+F26+F30+F32+F34)</f>
        <v>0</v>
      </c>
      <c r="D38" s="34" t="s">
        <v>49</v>
      </c>
      <c r="E38" s="84">
        <f>G37+H37</f>
        <v>0</v>
      </c>
      <c r="F38" s="85"/>
      <c r="G38" s="85"/>
      <c r="H38" s="85"/>
    </row>
  </sheetData>
  <sheetProtection algorithmName="SHA-512" hashValue="xZ5+rBhurX0CWcbNGCl1IJCekdZO9qwh2sO/UYWTuJ4aC5Y9ma64tfb21so1dY10rwcGez3ghRBwfpCKWw3xlw==" saltValue="/tvTSHl1w2BEYSSvqnd+0g==" spinCount="100000" sheet="1" objects="1" scenarios="1" formatColumns="0"/>
  <mergeCells count="2">
    <mergeCell ref="G1:H1"/>
    <mergeCell ref="G2:H2"/>
  </mergeCells>
  <dataValidations count="4">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00000000-0002-0000-1000-000000000000}">
      <formula1>0</formula1>
      <formula2>120</formula2>
    </dataValidation>
    <dataValidation allowBlank="1" showInputMessage="1" showErrorMessage="1" prompt="adsfa" sqref="I1" xr:uid="{00000000-0002-0000-1000-000001000000}"/>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00000000-0002-0000-10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00000000-0002-0000-1000-000003000000}">
      <formula1>0</formula1>
      <formula2>120</formula2>
    </dataValidation>
  </dataValidations>
  <hyperlinks>
    <hyperlink ref="G1" location="'Hours Summary'!A1" display="Return to Main" xr:uid="{CB5D8902-4072-4ED9-83AB-7232963A4FA9}"/>
  </hyperlinks>
  <printOptions horizontalCentered="1"/>
  <pageMargins left="0.25" right="0.25" top="0.75" bottom="0.75" header="0.3" footer="0.3"/>
  <pageSetup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4"/>
    <pageSetUpPr fitToPage="1"/>
  </sheetPr>
  <dimension ref="B1:Q41"/>
  <sheetViews>
    <sheetView showGridLines="0" zoomScale="80" zoomScaleNormal="80" workbookViewId="0">
      <pane xSplit="14" ySplit="7" topLeftCell="O8" activePane="bottomRight" state="frozen"/>
      <selection activeCell="B1" sqref="B1:I1"/>
      <selection pane="topRight" activeCell="B1" sqref="B1:I1"/>
      <selection pane="bottomLeft" activeCell="B1" sqref="B1:I1"/>
      <selection pane="bottomRight" activeCell="C16" sqref="C16"/>
    </sheetView>
  </sheetViews>
  <sheetFormatPr defaultColWidth="9" defaultRowHeight="20.25" customHeight="1" x14ac:dyDescent="0.25"/>
  <cols>
    <col min="1" max="1" width="1.08984375" style="9" customWidth="1"/>
    <col min="2" max="2" width="21.453125" style="9" customWidth="1"/>
    <col min="3" max="3" width="14.08984375" style="9" customWidth="1"/>
    <col min="4" max="4" width="18.90625" style="9" customWidth="1"/>
    <col min="5" max="5" width="17.08984375" style="9" customWidth="1"/>
    <col min="6" max="6" width="16.08984375" style="9" customWidth="1"/>
    <col min="7" max="7" width="12.90625" style="9" customWidth="1"/>
    <col min="8" max="8" width="15.90625" style="9" customWidth="1"/>
    <col min="9" max="9" width="18.08984375" style="9" customWidth="1"/>
    <col min="10" max="10" width="12.08984375" style="9" customWidth="1"/>
    <col min="11" max="11" width="23.08984375" style="9" customWidth="1"/>
    <col min="12" max="12" width="11.90625" style="9" customWidth="1"/>
    <col min="13" max="13" width="14.08984375" style="9" customWidth="1"/>
    <col min="14" max="14" width="10.08984375" style="9" customWidth="1"/>
    <col min="15" max="15" width="1.90625" style="9" customWidth="1"/>
    <col min="16" max="16384" width="9" style="9"/>
  </cols>
  <sheetData>
    <row r="1" spans="2:17" ht="35.25" customHeight="1" thickTop="1" thickBot="1" x14ac:dyDescent="0.5">
      <c r="B1" s="624" t="s">
        <v>25</v>
      </c>
      <c r="C1" s="624"/>
      <c r="D1" s="624"/>
      <c r="E1" s="624"/>
      <c r="F1" s="624"/>
      <c r="G1" s="624"/>
      <c r="H1" s="624"/>
      <c r="I1" s="625"/>
      <c r="J1" s="626" t="s">
        <v>19</v>
      </c>
      <c r="K1" s="627"/>
      <c r="L1" s="144" t="s">
        <v>16</v>
      </c>
      <c r="M1" s="143" t="s">
        <v>19</v>
      </c>
      <c r="N1" s="144" t="s">
        <v>16</v>
      </c>
      <c r="O1" s="58"/>
    </row>
    <row r="2" spans="2:17" ht="46.5" customHeight="1" thickBot="1" x14ac:dyDescent="0.35">
      <c r="B2" s="333" t="s">
        <v>24</v>
      </c>
      <c r="C2" s="334" t="str">
        <f>'Detailed Summary'!D1</f>
        <v>Type your name here.</v>
      </c>
      <c r="D2" s="331">
        <f>'Detailed Summary'!G2</f>
        <v>1</v>
      </c>
      <c r="E2" s="332" t="s">
        <v>23</v>
      </c>
      <c r="F2" s="94" t="s">
        <v>42</v>
      </c>
      <c r="G2" s="95">
        <f>'Detailed Summary'!G7</f>
        <v>0</v>
      </c>
      <c r="H2" s="620" t="s">
        <v>108</v>
      </c>
      <c r="I2" s="613"/>
      <c r="J2" s="628" t="s">
        <v>76</v>
      </c>
      <c r="K2" s="629"/>
      <c r="L2" s="135">
        <f>'Detailed Summary'!C6+'Detailed Summary'!D6</f>
        <v>0</v>
      </c>
      <c r="M2" s="160" t="s">
        <v>81</v>
      </c>
      <c r="N2" s="161">
        <f>'Detailed Summary'!C11+'Detailed Summary'!D11</f>
        <v>0</v>
      </c>
      <c r="O2" s="58"/>
    </row>
    <row r="3" spans="2:17" ht="46.5" customHeight="1" thickBot="1" x14ac:dyDescent="0.35">
      <c r="B3" s="335" t="s">
        <v>22</v>
      </c>
      <c r="C3" s="634" t="str">
        <f>'Detailed Summary'!D2</f>
        <v>Type your school here.</v>
      </c>
      <c r="D3" s="634"/>
      <c r="E3" s="635"/>
      <c r="F3" s="96" t="s">
        <v>43</v>
      </c>
      <c r="G3" s="97">
        <f>'Detailed Summary'!G14</f>
        <v>0</v>
      </c>
      <c r="H3" s="621"/>
      <c r="I3" s="613"/>
      <c r="J3" s="630" t="s">
        <v>77</v>
      </c>
      <c r="K3" s="631"/>
      <c r="L3" s="136">
        <f>'Detailed Summary'!C7+'Detailed Summary'!D7</f>
        <v>0</v>
      </c>
      <c r="M3" s="141" t="s">
        <v>82</v>
      </c>
      <c r="N3" s="142">
        <f>'Detailed Summary'!C16+'Detailed Summary'!D16</f>
        <v>0</v>
      </c>
      <c r="O3" s="58"/>
    </row>
    <row r="4" spans="2:17" ht="78" customHeight="1" thickBot="1" x14ac:dyDescent="0.3">
      <c r="B4" s="98" t="s">
        <v>135</v>
      </c>
      <c r="C4" s="241">
        <f>'Detailed Summary'!G3</f>
        <v>1200</v>
      </c>
      <c r="D4" s="98" t="s">
        <v>70</v>
      </c>
      <c r="E4" s="182">
        <f>IFERROR(D2*1200,0)</f>
        <v>1200</v>
      </c>
      <c r="F4" s="98" t="s">
        <v>128</v>
      </c>
      <c r="G4" s="182">
        <f>$E$4-'Detailed Summary'!$C$3-$E$6</f>
        <v>1200</v>
      </c>
      <c r="H4" s="99"/>
      <c r="I4" s="622" t="s">
        <v>26</v>
      </c>
      <c r="J4" s="632" t="s">
        <v>78</v>
      </c>
      <c r="K4" s="633"/>
      <c r="L4" s="137">
        <f>'Detailed Summary'!C8+'Detailed Summary'!D8</f>
        <v>0</v>
      </c>
      <c r="M4" s="139" t="s">
        <v>83</v>
      </c>
      <c r="N4" s="140">
        <f>'Detailed Summary'!C17+'Detailed Summary'!D17</f>
        <v>0</v>
      </c>
      <c r="O4" s="58"/>
    </row>
    <row r="5" spans="2:17" ht="76.5" customHeight="1" thickBot="1" x14ac:dyDescent="0.35">
      <c r="B5" s="222" t="s">
        <v>127</v>
      </c>
      <c r="C5" s="223" t="s">
        <v>113</v>
      </c>
      <c r="D5" s="224" t="s">
        <v>125</v>
      </c>
      <c r="E5" s="181" t="s">
        <v>54</v>
      </c>
      <c r="F5" s="93"/>
      <c r="G5" s="93"/>
      <c r="H5" s="93"/>
      <c r="I5" s="623"/>
      <c r="J5" s="616" t="s">
        <v>79</v>
      </c>
      <c r="K5" s="617"/>
      <c r="L5" s="138">
        <f>'Detailed Summary'!C9+'Detailed Summary'!D9</f>
        <v>0</v>
      </c>
      <c r="M5" s="58"/>
      <c r="N5" s="58"/>
      <c r="O5" s="58"/>
    </row>
    <row r="6" spans="2:17" ht="31.5" customHeight="1" thickBot="1" x14ac:dyDescent="0.35">
      <c r="B6" s="236">
        <f>G4</f>
        <v>1200</v>
      </c>
      <c r="C6" s="226">
        <f>SUM(I8:I38)/60</f>
        <v>0</v>
      </c>
      <c r="D6" s="227">
        <f>SUM(K8:K38)</f>
        <v>0</v>
      </c>
      <c r="E6" s="185">
        <f>D6</f>
        <v>0</v>
      </c>
      <c r="F6" s="93"/>
      <c r="G6" s="93"/>
      <c r="H6" s="93"/>
      <c r="I6" s="187">
        <f>B6-E6</f>
        <v>1200</v>
      </c>
      <c r="J6" s="618" t="s">
        <v>80</v>
      </c>
      <c r="K6" s="619"/>
      <c r="L6" s="162">
        <f>'Detailed Summary'!C10+'Detailed Summary'!D10</f>
        <v>0</v>
      </c>
      <c r="M6" s="58"/>
      <c r="N6" s="58"/>
      <c r="O6" s="58"/>
    </row>
    <row r="7" spans="2:17" ht="93" customHeight="1" thickTop="1" x14ac:dyDescent="0.25">
      <c r="B7" s="100" t="s">
        <v>21</v>
      </c>
      <c r="C7" s="101" t="s">
        <v>44</v>
      </c>
      <c r="D7" s="101" t="s">
        <v>122</v>
      </c>
      <c r="E7" s="101" t="s">
        <v>114</v>
      </c>
      <c r="F7" s="101" t="s">
        <v>45</v>
      </c>
      <c r="G7" s="102" t="s">
        <v>51</v>
      </c>
      <c r="H7" s="103" t="s">
        <v>46</v>
      </c>
      <c r="I7" s="235" t="s">
        <v>112</v>
      </c>
      <c r="J7" s="225" t="s">
        <v>52</v>
      </c>
      <c r="K7" s="180" t="s">
        <v>53</v>
      </c>
      <c r="L7" s="58"/>
      <c r="M7" s="58"/>
      <c r="N7" s="58"/>
      <c r="O7" s="58"/>
    </row>
    <row r="8" spans="2:17" ht="17.399999999999999" x14ac:dyDescent="0.25">
      <c r="B8" s="242">
        <v>44774</v>
      </c>
      <c r="C8" s="243"/>
      <c r="D8" s="244"/>
      <c r="E8" s="245"/>
      <c r="F8" s="244"/>
      <c r="G8" s="246"/>
      <c r="H8" s="247"/>
      <c r="I8" s="239">
        <f t="shared" ref="I8:I38" si="0">E8</f>
        <v>0</v>
      </c>
      <c r="J8" s="237">
        <f t="shared" ref="J8:J38" si="1">IFERROR(C8+D8+F8+H8,0)</f>
        <v>0</v>
      </c>
      <c r="K8" s="152">
        <f t="shared" ref="K8:K24" si="2">IFERROR(J8/60,0)</f>
        <v>0</v>
      </c>
      <c r="L8" s="134"/>
      <c r="M8" s="134"/>
      <c r="N8" s="134"/>
      <c r="O8" s="134"/>
      <c r="Q8" s="134"/>
    </row>
    <row r="9" spans="2:17" ht="17.399999999999999" x14ac:dyDescent="0.25">
      <c r="B9" s="242">
        <v>44775</v>
      </c>
      <c r="C9" s="243"/>
      <c r="D9" s="244"/>
      <c r="E9" s="245"/>
      <c r="F9" s="244"/>
      <c r="G9" s="246"/>
      <c r="H9" s="247"/>
      <c r="I9" s="239">
        <f t="shared" si="0"/>
        <v>0</v>
      </c>
      <c r="J9" s="237">
        <f t="shared" si="1"/>
        <v>0</v>
      </c>
      <c r="K9" s="152">
        <f t="shared" si="2"/>
        <v>0</v>
      </c>
    </row>
    <row r="10" spans="2:17" ht="17.399999999999999" x14ac:dyDescent="0.25">
      <c r="B10" s="242">
        <v>44776</v>
      </c>
      <c r="C10" s="243"/>
      <c r="D10" s="244"/>
      <c r="E10" s="245"/>
      <c r="F10" s="244"/>
      <c r="G10" s="246"/>
      <c r="H10" s="247"/>
      <c r="I10" s="239">
        <f t="shared" si="0"/>
        <v>0</v>
      </c>
      <c r="J10" s="237">
        <f t="shared" si="1"/>
        <v>0</v>
      </c>
      <c r="K10" s="152">
        <f t="shared" si="2"/>
        <v>0</v>
      </c>
    </row>
    <row r="11" spans="2:17" ht="17.399999999999999" x14ac:dyDescent="0.25">
      <c r="B11" s="242">
        <v>44777</v>
      </c>
      <c r="C11" s="243"/>
      <c r="D11" s="244"/>
      <c r="E11" s="245"/>
      <c r="F11" s="244"/>
      <c r="G11" s="246"/>
      <c r="H11" s="247"/>
      <c r="I11" s="239">
        <f t="shared" si="0"/>
        <v>0</v>
      </c>
      <c r="J11" s="237">
        <f t="shared" si="1"/>
        <v>0</v>
      </c>
      <c r="K11" s="152">
        <f t="shared" si="2"/>
        <v>0</v>
      </c>
    </row>
    <row r="12" spans="2:17" ht="17.399999999999999" x14ac:dyDescent="0.25">
      <c r="B12" s="242">
        <v>44778</v>
      </c>
      <c r="C12" s="243"/>
      <c r="D12" s="244"/>
      <c r="E12" s="245"/>
      <c r="F12" s="244"/>
      <c r="G12" s="246"/>
      <c r="H12" s="247"/>
      <c r="I12" s="239">
        <f t="shared" si="0"/>
        <v>0</v>
      </c>
      <c r="J12" s="237">
        <f t="shared" si="1"/>
        <v>0</v>
      </c>
      <c r="K12" s="152">
        <f t="shared" si="2"/>
        <v>0</v>
      </c>
    </row>
    <row r="13" spans="2:17" ht="17.399999999999999" x14ac:dyDescent="0.25">
      <c r="B13" s="248">
        <v>44779</v>
      </c>
      <c r="C13" s="249"/>
      <c r="D13" s="250"/>
      <c r="E13" s="251"/>
      <c r="F13" s="250"/>
      <c r="G13" s="252"/>
      <c r="H13" s="253"/>
      <c r="I13" s="239">
        <f t="shared" si="0"/>
        <v>0</v>
      </c>
      <c r="J13" s="237">
        <f t="shared" si="1"/>
        <v>0</v>
      </c>
      <c r="K13" s="152">
        <f t="shared" si="2"/>
        <v>0</v>
      </c>
    </row>
    <row r="14" spans="2:17" ht="17.399999999999999" x14ac:dyDescent="0.25">
      <c r="B14" s="248">
        <v>44780</v>
      </c>
      <c r="C14" s="249"/>
      <c r="D14" s="250"/>
      <c r="E14" s="251"/>
      <c r="F14" s="250"/>
      <c r="G14" s="252"/>
      <c r="H14" s="253"/>
      <c r="I14" s="239">
        <f t="shared" si="0"/>
        <v>0</v>
      </c>
      <c r="J14" s="237">
        <f t="shared" si="1"/>
        <v>0</v>
      </c>
      <c r="K14" s="152">
        <f t="shared" si="2"/>
        <v>0</v>
      </c>
    </row>
    <row r="15" spans="2:17" ht="17.399999999999999" x14ac:dyDescent="0.25">
      <c r="B15" s="242">
        <v>44781</v>
      </c>
      <c r="C15" s="243"/>
      <c r="D15" s="244"/>
      <c r="E15" s="245"/>
      <c r="F15" s="244"/>
      <c r="G15" s="246"/>
      <c r="H15" s="247"/>
      <c r="I15" s="239">
        <f t="shared" si="0"/>
        <v>0</v>
      </c>
      <c r="J15" s="237">
        <f t="shared" si="1"/>
        <v>0</v>
      </c>
      <c r="K15" s="152">
        <f t="shared" si="2"/>
        <v>0</v>
      </c>
    </row>
    <row r="16" spans="2:17" ht="17.399999999999999" x14ac:dyDescent="0.25">
      <c r="B16" s="242">
        <v>44782</v>
      </c>
      <c r="C16" s="243"/>
      <c r="D16" s="244"/>
      <c r="E16" s="245"/>
      <c r="F16" s="244"/>
      <c r="G16" s="246"/>
      <c r="H16" s="247"/>
      <c r="I16" s="239">
        <f t="shared" si="0"/>
        <v>0</v>
      </c>
      <c r="J16" s="237">
        <f t="shared" si="1"/>
        <v>0</v>
      </c>
      <c r="K16" s="152">
        <f t="shared" si="2"/>
        <v>0</v>
      </c>
    </row>
    <row r="17" spans="2:11" ht="17.399999999999999" x14ac:dyDescent="0.25">
      <c r="B17" s="242">
        <v>44783</v>
      </c>
      <c r="C17" s="243"/>
      <c r="D17" s="244"/>
      <c r="E17" s="245"/>
      <c r="F17" s="244"/>
      <c r="G17" s="246"/>
      <c r="H17" s="247"/>
      <c r="I17" s="239">
        <f t="shared" si="0"/>
        <v>0</v>
      </c>
      <c r="J17" s="237">
        <f t="shared" si="1"/>
        <v>0</v>
      </c>
      <c r="K17" s="152">
        <f t="shared" si="2"/>
        <v>0</v>
      </c>
    </row>
    <row r="18" spans="2:11" ht="17.399999999999999" x14ac:dyDescent="0.25">
      <c r="B18" s="242">
        <v>44784</v>
      </c>
      <c r="C18" s="243"/>
      <c r="D18" s="244"/>
      <c r="E18" s="245"/>
      <c r="F18" s="244"/>
      <c r="G18" s="246"/>
      <c r="H18" s="247"/>
      <c r="I18" s="239">
        <f t="shared" si="0"/>
        <v>0</v>
      </c>
      <c r="J18" s="237">
        <f t="shared" si="1"/>
        <v>0</v>
      </c>
      <c r="K18" s="152">
        <f t="shared" si="2"/>
        <v>0</v>
      </c>
    </row>
    <row r="19" spans="2:11" ht="17.399999999999999" x14ac:dyDescent="0.25">
      <c r="B19" s="242">
        <v>44785</v>
      </c>
      <c r="C19" s="243"/>
      <c r="D19" s="244"/>
      <c r="E19" s="245"/>
      <c r="F19" s="244"/>
      <c r="G19" s="246"/>
      <c r="H19" s="247"/>
      <c r="I19" s="239">
        <f t="shared" si="0"/>
        <v>0</v>
      </c>
      <c r="J19" s="237">
        <f t="shared" si="1"/>
        <v>0</v>
      </c>
      <c r="K19" s="152">
        <f t="shared" si="2"/>
        <v>0</v>
      </c>
    </row>
    <row r="20" spans="2:11" ht="17.399999999999999" x14ac:dyDescent="0.25">
      <c r="B20" s="248">
        <v>44786</v>
      </c>
      <c r="C20" s="249"/>
      <c r="D20" s="250"/>
      <c r="E20" s="251"/>
      <c r="F20" s="250"/>
      <c r="G20" s="252"/>
      <c r="H20" s="253"/>
      <c r="I20" s="239">
        <f t="shared" si="0"/>
        <v>0</v>
      </c>
      <c r="J20" s="237">
        <f t="shared" si="1"/>
        <v>0</v>
      </c>
      <c r="K20" s="152">
        <f t="shared" si="2"/>
        <v>0</v>
      </c>
    </row>
    <row r="21" spans="2:11" ht="17.399999999999999" x14ac:dyDescent="0.25">
      <c r="B21" s="248">
        <v>44787</v>
      </c>
      <c r="C21" s="249"/>
      <c r="D21" s="250"/>
      <c r="E21" s="251"/>
      <c r="F21" s="250"/>
      <c r="G21" s="252"/>
      <c r="H21" s="253"/>
      <c r="I21" s="239">
        <f t="shared" si="0"/>
        <v>0</v>
      </c>
      <c r="J21" s="237">
        <f t="shared" si="1"/>
        <v>0</v>
      </c>
      <c r="K21" s="152">
        <f t="shared" si="2"/>
        <v>0</v>
      </c>
    </row>
    <row r="22" spans="2:11" ht="17.399999999999999" x14ac:dyDescent="0.25">
      <c r="B22" s="242">
        <v>44788</v>
      </c>
      <c r="C22" s="243"/>
      <c r="D22" s="244"/>
      <c r="E22" s="245"/>
      <c r="F22" s="244"/>
      <c r="G22" s="246"/>
      <c r="H22" s="247"/>
      <c r="I22" s="239">
        <f t="shared" si="0"/>
        <v>0</v>
      </c>
      <c r="J22" s="237">
        <f t="shared" si="1"/>
        <v>0</v>
      </c>
      <c r="K22" s="152">
        <f t="shared" si="2"/>
        <v>0</v>
      </c>
    </row>
    <row r="23" spans="2:11" ht="17.399999999999999" x14ac:dyDescent="0.25">
      <c r="B23" s="242">
        <v>44789</v>
      </c>
      <c r="C23" s="243"/>
      <c r="D23" s="244"/>
      <c r="E23" s="245"/>
      <c r="F23" s="244"/>
      <c r="G23" s="246"/>
      <c r="H23" s="247"/>
      <c r="I23" s="239">
        <f t="shared" si="0"/>
        <v>0</v>
      </c>
      <c r="J23" s="237">
        <f t="shared" si="1"/>
        <v>0</v>
      </c>
      <c r="K23" s="152">
        <f t="shared" si="2"/>
        <v>0</v>
      </c>
    </row>
    <row r="24" spans="2:11" ht="17.399999999999999" x14ac:dyDescent="0.25">
      <c r="B24" s="242">
        <v>44790</v>
      </c>
      <c r="C24" s="243"/>
      <c r="D24" s="244"/>
      <c r="E24" s="245"/>
      <c r="F24" s="244"/>
      <c r="G24" s="246"/>
      <c r="H24" s="247"/>
      <c r="I24" s="239">
        <f t="shared" si="0"/>
        <v>0</v>
      </c>
      <c r="J24" s="237">
        <f t="shared" si="1"/>
        <v>0</v>
      </c>
      <c r="K24" s="152">
        <f t="shared" si="2"/>
        <v>0</v>
      </c>
    </row>
    <row r="25" spans="2:11" ht="17.399999999999999" x14ac:dyDescent="0.25">
      <c r="B25" s="242">
        <v>44791</v>
      </c>
      <c r="C25" s="243"/>
      <c r="D25" s="244"/>
      <c r="E25" s="245"/>
      <c r="F25" s="244"/>
      <c r="G25" s="246"/>
      <c r="H25" s="247"/>
      <c r="I25" s="239">
        <f t="shared" si="0"/>
        <v>0</v>
      </c>
      <c r="J25" s="238">
        <f t="shared" si="1"/>
        <v>0</v>
      </c>
      <c r="K25" s="153">
        <f t="shared" ref="K25:K34" si="3">IFERROR(J25/60,0)</f>
        <v>0</v>
      </c>
    </row>
    <row r="26" spans="2:11" ht="17.399999999999999" x14ac:dyDescent="0.25">
      <c r="B26" s="242">
        <v>44792</v>
      </c>
      <c r="C26" s="243"/>
      <c r="D26" s="244"/>
      <c r="E26" s="245"/>
      <c r="F26" s="244"/>
      <c r="G26" s="246"/>
      <c r="H26" s="247"/>
      <c r="I26" s="239">
        <f t="shared" si="0"/>
        <v>0</v>
      </c>
      <c r="J26" s="238">
        <f t="shared" si="1"/>
        <v>0</v>
      </c>
      <c r="K26" s="153">
        <f t="shared" si="3"/>
        <v>0</v>
      </c>
    </row>
    <row r="27" spans="2:11" ht="17.399999999999999" x14ac:dyDescent="0.25">
      <c r="B27" s="248">
        <v>44793</v>
      </c>
      <c r="C27" s="249"/>
      <c r="D27" s="250"/>
      <c r="E27" s="251"/>
      <c r="F27" s="250"/>
      <c r="G27" s="252"/>
      <c r="H27" s="253"/>
      <c r="I27" s="239">
        <f t="shared" si="0"/>
        <v>0</v>
      </c>
      <c r="J27" s="238">
        <f t="shared" si="1"/>
        <v>0</v>
      </c>
      <c r="K27" s="153">
        <f t="shared" si="3"/>
        <v>0</v>
      </c>
    </row>
    <row r="28" spans="2:11" ht="17.399999999999999" x14ac:dyDescent="0.25">
      <c r="B28" s="248">
        <v>44794</v>
      </c>
      <c r="C28" s="249"/>
      <c r="D28" s="250"/>
      <c r="E28" s="251"/>
      <c r="F28" s="250"/>
      <c r="G28" s="252"/>
      <c r="H28" s="253"/>
      <c r="I28" s="239">
        <f t="shared" si="0"/>
        <v>0</v>
      </c>
      <c r="J28" s="238">
        <f t="shared" si="1"/>
        <v>0</v>
      </c>
      <c r="K28" s="153">
        <f t="shared" si="3"/>
        <v>0</v>
      </c>
    </row>
    <row r="29" spans="2:11" ht="17.399999999999999" x14ac:dyDescent="0.25">
      <c r="B29" s="242">
        <v>44795</v>
      </c>
      <c r="C29" s="243"/>
      <c r="D29" s="244"/>
      <c r="E29" s="245"/>
      <c r="F29" s="244"/>
      <c r="G29" s="246"/>
      <c r="H29" s="247"/>
      <c r="I29" s="239">
        <f t="shared" si="0"/>
        <v>0</v>
      </c>
      <c r="J29" s="238">
        <f t="shared" si="1"/>
        <v>0</v>
      </c>
      <c r="K29" s="153">
        <f t="shared" si="3"/>
        <v>0</v>
      </c>
    </row>
    <row r="30" spans="2:11" ht="17.399999999999999" x14ac:dyDescent="0.25">
      <c r="B30" s="242">
        <v>44796</v>
      </c>
      <c r="C30" s="243"/>
      <c r="D30" s="244"/>
      <c r="E30" s="245"/>
      <c r="F30" s="244"/>
      <c r="G30" s="246"/>
      <c r="H30" s="247"/>
      <c r="I30" s="239">
        <f t="shared" si="0"/>
        <v>0</v>
      </c>
      <c r="J30" s="238">
        <f t="shared" si="1"/>
        <v>0</v>
      </c>
      <c r="K30" s="153">
        <f t="shared" si="3"/>
        <v>0</v>
      </c>
    </row>
    <row r="31" spans="2:11" ht="17.399999999999999" x14ac:dyDescent="0.25">
      <c r="B31" s="242">
        <v>44797</v>
      </c>
      <c r="C31" s="243"/>
      <c r="D31" s="244"/>
      <c r="E31" s="245"/>
      <c r="F31" s="244"/>
      <c r="G31" s="246"/>
      <c r="H31" s="247"/>
      <c r="I31" s="239">
        <f t="shared" si="0"/>
        <v>0</v>
      </c>
      <c r="J31" s="238">
        <f t="shared" si="1"/>
        <v>0</v>
      </c>
      <c r="K31" s="153">
        <f t="shared" si="3"/>
        <v>0</v>
      </c>
    </row>
    <row r="32" spans="2:11" ht="17.399999999999999" x14ac:dyDescent="0.25">
      <c r="B32" s="242">
        <v>44798</v>
      </c>
      <c r="C32" s="243"/>
      <c r="D32" s="244"/>
      <c r="E32" s="245"/>
      <c r="F32" s="244"/>
      <c r="G32" s="246"/>
      <c r="H32" s="247"/>
      <c r="I32" s="239">
        <f t="shared" si="0"/>
        <v>0</v>
      </c>
      <c r="J32" s="238">
        <f t="shared" si="1"/>
        <v>0</v>
      </c>
      <c r="K32" s="153">
        <f t="shared" si="3"/>
        <v>0</v>
      </c>
    </row>
    <row r="33" spans="2:11" ht="17.399999999999999" x14ac:dyDescent="0.25">
      <c r="B33" s="242">
        <v>44799</v>
      </c>
      <c r="C33" s="243"/>
      <c r="D33" s="244"/>
      <c r="E33" s="245"/>
      <c r="F33" s="244"/>
      <c r="G33" s="246"/>
      <c r="H33" s="247"/>
      <c r="I33" s="239">
        <f t="shared" si="0"/>
        <v>0</v>
      </c>
      <c r="J33" s="238">
        <f t="shared" si="1"/>
        <v>0</v>
      </c>
      <c r="K33" s="153">
        <f t="shared" si="3"/>
        <v>0</v>
      </c>
    </row>
    <row r="34" spans="2:11" ht="17.399999999999999" x14ac:dyDescent="0.25">
      <c r="B34" s="248">
        <v>44800</v>
      </c>
      <c r="C34" s="249"/>
      <c r="D34" s="250"/>
      <c r="E34" s="251"/>
      <c r="F34" s="250"/>
      <c r="G34" s="252"/>
      <c r="H34" s="253"/>
      <c r="I34" s="239">
        <f t="shared" si="0"/>
        <v>0</v>
      </c>
      <c r="J34" s="238">
        <f t="shared" si="1"/>
        <v>0</v>
      </c>
      <c r="K34" s="153">
        <f t="shared" si="3"/>
        <v>0</v>
      </c>
    </row>
    <row r="35" spans="2:11" ht="17.399999999999999" x14ac:dyDescent="0.25">
      <c r="B35" s="248">
        <v>44801</v>
      </c>
      <c r="C35" s="249"/>
      <c r="D35" s="250"/>
      <c r="E35" s="251"/>
      <c r="F35" s="250"/>
      <c r="G35" s="252"/>
      <c r="H35" s="253"/>
      <c r="I35" s="239">
        <f t="shared" si="0"/>
        <v>0</v>
      </c>
      <c r="J35" s="154">
        <f t="shared" si="1"/>
        <v>0</v>
      </c>
      <c r="K35" s="155">
        <f t="shared" ref="K35:K38" si="4">IFERROR(J35/60,0)</f>
        <v>0</v>
      </c>
    </row>
    <row r="36" spans="2:11" ht="17.399999999999999" x14ac:dyDescent="0.25">
      <c r="B36" s="242">
        <v>44802</v>
      </c>
      <c r="C36" s="254"/>
      <c r="D36" s="254"/>
      <c r="E36" s="255"/>
      <c r="F36" s="254"/>
      <c r="G36" s="256"/>
      <c r="H36" s="429"/>
      <c r="I36" s="239">
        <f t="shared" si="0"/>
        <v>0</v>
      </c>
      <c r="J36" s="156">
        <f t="shared" si="1"/>
        <v>0</v>
      </c>
      <c r="K36" s="155">
        <f t="shared" si="4"/>
        <v>0</v>
      </c>
    </row>
    <row r="37" spans="2:11" ht="17.399999999999999" x14ac:dyDescent="0.25">
      <c r="B37" s="242">
        <v>44803</v>
      </c>
      <c r="C37" s="254"/>
      <c r="D37" s="254"/>
      <c r="E37" s="255"/>
      <c r="F37" s="254"/>
      <c r="G37" s="256"/>
      <c r="H37" s="429"/>
      <c r="I37" s="239">
        <f t="shared" si="0"/>
        <v>0</v>
      </c>
      <c r="J37" s="156">
        <f t="shared" si="1"/>
        <v>0</v>
      </c>
      <c r="K37" s="155">
        <f t="shared" si="4"/>
        <v>0</v>
      </c>
    </row>
    <row r="38" spans="2:11" ht="18" thickBot="1" x14ac:dyDescent="0.3">
      <c r="B38" s="242">
        <v>44804</v>
      </c>
      <c r="C38" s="243"/>
      <c r="D38" s="244"/>
      <c r="E38" s="245"/>
      <c r="F38" s="244"/>
      <c r="G38" s="246"/>
      <c r="H38" s="247"/>
      <c r="I38" s="240">
        <f t="shared" si="0"/>
        <v>0</v>
      </c>
      <c r="J38" s="157">
        <f t="shared" si="1"/>
        <v>0</v>
      </c>
      <c r="K38" s="158">
        <f t="shared" si="4"/>
        <v>0</v>
      </c>
    </row>
    <row r="39" spans="2:11" ht="20.25" customHeight="1" thickTop="1" x14ac:dyDescent="0.3">
      <c r="B39" s="27"/>
      <c r="C39" s="28"/>
      <c r="D39" s="29"/>
      <c r="E39" s="28"/>
      <c r="F39" s="28"/>
      <c r="G39" s="28"/>
      <c r="H39" s="30"/>
      <c r="I39" s="14"/>
    </row>
    <row r="40" spans="2:11" ht="20.25" customHeight="1" x14ac:dyDescent="0.3">
      <c r="B40" s="13"/>
      <c r="C40" s="11"/>
      <c r="D40" s="11"/>
      <c r="E40" s="11"/>
      <c r="F40" s="11"/>
      <c r="G40" s="12"/>
      <c r="H40" s="12"/>
      <c r="I40" s="11"/>
    </row>
    <row r="41" spans="2:11" ht="20.25" customHeight="1" x14ac:dyDescent="0.3">
      <c r="B41" s="10"/>
      <c r="C41" s="10"/>
      <c r="D41" s="10"/>
      <c r="E41" s="10"/>
      <c r="F41" s="10"/>
      <c r="G41" s="10"/>
      <c r="H41" s="10"/>
    </row>
  </sheetData>
  <sheetProtection algorithmName="SHA-512" hashValue="GRICMWFg5YecZaAuSoOnnwCQ+kUmwzY2czf/l1YxaRe3mHW4ESnUi2d28BgW9k/Ii1YkKuNceyY79szUwOZH2w==" saltValue="uDjC//wSIpQjbnH1h592OA==" spinCount="100000" sheet="1" formatColumns="0"/>
  <mergeCells count="11">
    <mergeCell ref="B1:I1"/>
    <mergeCell ref="J1:K1"/>
    <mergeCell ref="J2:K2"/>
    <mergeCell ref="J3:K3"/>
    <mergeCell ref="J4:K4"/>
    <mergeCell ref="C3:E3"/>
    <mergeCell ref="J5:K5"/>
    <mergeCell ref="J6:K6"/>
    <mergeCell ref="I2:I3"/>
    <mergeCell ref="H2:H3"/>
    <mergeCell ref="I4:I5"/>
  </mergeCells>
  <conditionalFormatting sqref="E6">
    <cfRule type="colorScale" priority="1">
      <colorScale>
        <cfvo type="formula" val="$B$6*0.5"/>
        <cfvo type="formula" val="$B$6*0.67"/>
        <cfvo type="formula" val="$B$6*0.83"/>
        <color rgb="FF00B050"/>
        <color rgb="FFFFEB84"/>
        <color rgb="FFFF0000"/>
      </colorScale>
    </cfRule>
  </conditionalFormatting>
  <dataValidations count="19">
    <dataValidation allowBlank="1" showInputMessage="1" showErrorMessage="1" prompt="Total Assignable Hours Worked to date are automatically calculated in cell below" sqref="E5 I4" xr:uid="{00000000-0002-0000-1100-000000000000}"/>
    <dataValidation allowBlank="1" showInputMessage="1" showErrorMessage="1" prompt="Total Assignable Hours Worked to date automatically calculated in this cell." sqref="E6 I6" xr:uid="{00000000-0002-0000-1100-000001000000}"/>
    <dataValidation allowBlank="1" showInputMessage="1" showErrorMessage="1" prompt="Total Hours Worked are automatically calculated in this cell" sqref="C6:D6" xr:uid="{00000000-0002-0000-1100-000002000000}"/>
    <dataValidation allowBlank="1" showInputMessage="1" showErrorMessage="1" prompt="Enter Total Work Week Hours in this cell" sqref="B6" xr:uid="{00000000-0002-0000-1100-000003000000}"/>
    <dataValidation allowBlank="1" showInputMessage="1" showErrorMessage="1" prompt="Regular Hours are automatically calculated in cell below" sqref="C5" xr:uid="{00000000-0002-0000-1100-000004000000}"/>
    <dataValidation allowBlank="1" showInputMessage="1" showErrorMessage="1" prompt="Total Assignable Hours Worked are automatically calculated in cell below" sqref="D5" xr:uid="{00000000-0002-0000-1100-000005000000}"/>
    <dataValidation allowBlank="1" showInputMessage="1" showErrorMessage="1" prompt="Enter Total Assignable Hours in cell below" sqref="B5" xr:uid="{00000000-0002-0000-1100-000006000000}"/>
    <dataValidation allowBlank="1" showInputMessage="1" showErrorMessage="1" prompt="Enter School Name in this cell" sqref="C3" xr:uid="{00000000-0002-0000-1100-000007000000}"/>
    <dataValidation allowBlank="1" showInputMessage="1" showErrorMessage="1" prompt="Enter School Name in cell to the right" sqref="B3" xr:uid="{00000000-0002-0000-1100-000008000000}"/>
    <dataValidation allowBlank="1" showInputMessage="1" showErrorMessage="1" prompt="Enter Teacher's FTE in this cell" sqref="D2" xr:uid="{00000000-0002-0000-1100-000009000000}"/>
    <dataValidation allowBlank="1" showInputMessage="1" showErrorMessage="1" prompt="Enter Teacher Name in this cell" sqref="C2" xr:uid="{00000000-0002-0000-1100-00000A000000}"/>
    <dataValidation allowBlank="1" showInputMessage="1" showErrorMessage="1" prompt="Enter Teacher Name and FTE in cells to the right" sqref="B2" xr:uid="{00000000-0002-0000-1100-00000B000000}"/>
    <dataValidation allowBlank="1" showInputMessage="1" showErrorMessage="1" prompt="Enter Teacher and School details in cells below" sqref="B1" xr:uid="{00000000-0002-0000-1100-00000C000000}"/>
    <dataValidation allowBlank="1" showInputMessage="1" showErrorMessage="1" prompt="Use this worksheet to track hours worked in a work week. Enter Date and Times in TimeSheet table. Total Hours, Regular Hours and Overtime Hours are automatically calculated" sqref="A1" xr:uid="{00000000-0002-0000-1100-00000D000000}"/>
    <dataValidation allowBlank="1" showErrorMessage="1" sqref="I2 A2:A1048576 F5:H6 B41:H1048576 B40:F40 R1:XFD7 E39:G39 F2:G3 Q1:Q4 C36:F37 M10:N11 L8:L11 P1:P6 L12:XFD38 I39:XFD1048576 L1:L6 C39 N1:O2 O3:O11 P8:XFD11 M5:N7 I35:K38 H36:H37 B8:B39" xr:uid="{00000000-0002-0000-1100-00000E000000}"/>
    <dataValidation allowBlank="1" showInputMessage="1" showErrorMessage="1" prompt="adsfa" sqref="H2" xr:uid="{00000000-0002-0000-1100-00000F000000}"/>
    <dataValidation allowBlank="1" showInputMessage="1" showErrorMessage="1" prompt="Enter Date in this column under this heading. Use heading filters to find specific entries" sqref="B7" xr:uid="{00000000-0002-0000-1100-000010000000}"/>
    <dataValidation allowBlank="1" showInputMessage="1" showErrorMessage="1" prompt="Assigned Hours Worked are automatically calculated in this column under this heading." sqref="J7:K34" xr:uid="{00000000-0002-0000-1100-000011000000}"/>
    <dataValidation allowBlank="1" showInputMessage="1" showErrorMessage="1" prompt="Enter Assigned Time After School in this column under this heading." sqref="H38 I8:I34 H7:H35" xr:uid="{00000000-0002-0000-1100-000012000000}"/>
  </dataValidations>
  <hyperlinks>
    <hyperlink ref="J2" location="'Mon-Day 1-S1'!Print_Titles" display="MON | Day 1 - Sem 1" xr:uid="{00000000-0004-0000-1100-000002000000}"/>
    <hyperlink ref="J3" location="'Tue-Day 2-S1'!Print_Titles" display="TUE | Day 2 - Sem 1" xr:uid="{00000000-0004-0000-1100-000003000000}"/>
    <hyperlink ref="J4" location="'Wed-Day 3-S1'!Print_Titles" display="WED | Day 3 - Sem 1" xr:uid="{00000000-0004-0000-1100-000004000000}"/>
    <hyperlink ref="J5" location="'Thu-Day 4-S1'!Print_Titles" display="THU | Day 4 - Sem 1" xr:uid="{00000000-0004-0000-1100-000005000000}"/>
    <hyperlink ref="J6" location="'Fri-Day 5-S1'!Print_Titles" display="FRI | Day 5 - Sem 1" xr:uid="{00000000-0004-0000-1100-000006000000}"/>
    <hyperlink ref="M2" location="'Day 6-S1'!Print_Titles" display="Day 6 - Sem 1" xr:uid="{00000000-0004-0000-1100-000007000000}"/>
    <hyperlink ref="M3" location="'Early Out 1-S1'!Print_Titles" display="Early Out 1 - Sem 1" xr:uid="{00000000-0004-0000-1100-000008000000}"/>
    <hyperlink ref="M4" location="'Early Out 2-S1'!Print_Titles" display="Early Out 2 - Sem 1" xr:uid="{00000000-0004-0000-1100-000009000000}"/>
  </hyperlinks>
  <printOptions horizontalCentered="1"/>
  <pageMargins left="0.25" right="0.25" top="0.75" bottom="0.75" header="0.3" footer="0.3"/>
  <pageSetup scale="56" fitToHeight="0" orientation="landscape" r:id="rId1"/>
  <headerFooter differentFirst="1">
    <oddFooter>Page &amp;P of &amp;N</oddFooter>
  </headerFooter>
  <drawing r:id="rId2"/>
  <legacyDrawing r:id="rId3"/>
  <tableParts count="1">
    <tablePart r:id="rId4"/>
  </tablePart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4"/>
    <pageSetUpPr fitToPage="1"/>
  </sheetPr>
  <dimension ref="B1:Q38"/>
  <sheetViews>
    <sheetView showGridLines="0" zoomScale="75" zoomScaleNormal="75" workbookViewId="0">
      <pane xSplit="14" ySplit="7" topLeftCell="O8" activePane="bottomRight" state="frozen"/>
      <selection activeCell="E6" sqref="B6:E6"/>
      <selection pane="topRight" activeCell="E6" sqref="B6:E6"/>
      <selection pane="bottomLeft" activeCell="E6" sqref="B6:E6"/>
      <selection pane="bottomRight" activeCell="C19" sqref="C19:H19"/>
    </sheetView>
  </sheetViews>
  <sheetFormatPr defaultColWidth="9" defaultRowHeight="20.25" customHeight="1" x14ac:dyDescent="0.25"/>
  <cols>
    <col min="1" max="1" width="0.90625" style="9" customWidth="1"/>
    <col min="2" max="2" width="21.08984375" style="9" customWidth="1"/>
    <col min="3" max="3" width="14.08984375" style="9" customWidth="1"/>
    <col min="4" max="4" width="20.08984375" style="9" customWidth="1"/>
    <col min="5" max="5" width="17.08984375" style="9" customWidth="1"/>
    <col min="6" max="6" width="16.08984375" style="9" customWidth="1"/>
    <col min="7" max="7" width="12.453125" style="9" customWidth="1"/>
    <col min="8" max="8" width="15.90625" style="9" customWidth="1"/>
    <col min="9" max="9" width="17.08984375" style="15" customWidth="1"/>
    <col min="10" max="10" width="12.08984375" style="9" customWidth="1"/>
    <col min="11" max="11" width="23.08984375" style="9" customWidth="1"/>
    <col min="12" max="12" width="13.08984375" style="9" customWidth="1"/>
    <col min="13" max="13" width="14.08984375" style="9" customWidth="1"/>
    <col min="14" max="14" width="10.08984375" style="9" customWidth="1"/>
    <col min="15" max="15" width="1.90625" style="9" customWidth="1"/>
    <col min="16" max="16384" width="9" style="9"/>
  </cols>
  <sheetData>
    <row r="1" spans="2:17" ht="35.25" customHeight="1" thickTop="1" thickBot="1" x14ac:dyDescent="0.5">
      <c r="B1" s="639" t="s">
        <v>27</v>
      </c>
      <c r="C1" s="639"/>
      <c r="D1" s="639"/>
      <c r="E1" s="639"/>
      <c r="F1" s="639"/>
      <c r="G1" s="639"/>
      <c r="H1" s="639"/>
      <c r="I1" s="640"/>
      <c r="J1" s="626" t="s">
        <v>19</v>
      </c>
      <c r="K1" s="627"/>
      <c r="L1" s="144" t="s">
        <v>16</v>
      </c>
      <c r="M1" s="143" t="s">
        <v>19</v>
      </c>
      <c r="N1" s="144" t="s">
        <v>16</v>
      </c>
      <c r="O1" s="58"/>
    </row>
    <row r="2" spans="2:17" ht="46.5" customHeight="1" thickBot="1" x14ac:dyDescent="0.3">
      <c r="B2" s="333" t="s">
        <v>24</v>
      </c>
      <c r="C2" s="334" t="str">
        <f>August!C2</f>
        <v>Type your name here.</v>
      </c>
      <c r="D2" s="331">
        <f>'Detailed Summary'!G2</f>
        <v>1</v>
      </c>
      <c r="E2" s="332" t="s">
        <v>23</v>
      </c>
      <c r="F2" s="107" t="s">
        <v>42</v>
      </c>
      <c r="G2" s="108">
        <f>'Detailed Summary'!G7</f>
        <v>0</v>
      </c>
      <c r="H2" s="620" t="s">
        <v>108</v>
      </c>
      <c r="I2" s="613"/>
      <c r="J2" s="628" t="s">
        <v>76</v>
      </c>
      <c r="K2" s="629"/>
      <c r="L2" s="135">
        <f>'Detailed Summary'!C6+'Detailed Summary'!D6</f>
        <v>0</v>
      </c>
      <c r="M2" s="160" t="s">
        <v>81</v>
      </c>
      <c r="N2" s="161">
        <f>'Detailed Summary'!C11+'Detailed Summary'!D11</f>
        <v>0</v>
      </c>
      <c r="O2" s="58"/>
    </row>
    <row r="3" spans="2:17" ht="46.5" customHeight="1" thickBot="1" x14ac:dyDescent="0.3">
      <c r="B3" s="335" t="s">
        <v>22</v>
      </c>
      <c r="C3" s="634" t="str">
        <f>August!C3</f>
        <v>Type your school here.</v>
      </c>
      <c r="D3" s="634"/>
      <c r="E3" s="635"/>
      <c r="F3" s="109" t="s">
        <v>43</v>
      </c>
      <c r="G3" s="97">
        <f>'Detailed Summary'!G14</f>
        <v>0</v>
      </c>
      <c r="H3" s="621"/>
      <c r="I3" s="613"/>
      <c r="J3" s="630" t="s">
        <v>77</v>
      </c>
      <c r="K3" s="631"/>
      <c r="L3" s="136">
        <f>'Detailed Summary'!C7+'Detailed Summary'!D7</f>
        <v>0</v>
      </c>
      <c r="M3" s="141" t="s">
        <v>82</v>
      </c>
      <c r="N3" s="142">
        <f>'Detailed Summary'!C16+'Detailed Summary'!D16</f>
        <v>0</v>
      </c>
      <c r="O3" s="58"/>
    </row>
    <row r="4" spans="2:17" ht="78" customHeight="1" thickBot="1" x14ac:dyDescent="0.3">
      <c r="B4" s="98" t="s">
        <v>135</v>
      </c>
      <c r="C4" s="241">
        <f>'Detailed Summary'!G3</f>
        <v>1200</v>
      </c>
      <c r="D4" s="98" t="s">
        <v>70</v>
      </c>
      <c r="E4" s="182">
        <f>IFERROR(D2*1200,0)</f>
        <v>1200</v>
      </c>
      <c r="F4" s="98" t="s">
        <v>128</v>
      </c>
      <c r="G4" s="182">
        <f>August!B6</f>
        <v>1200</v>
      </c>
      <c r="H4" s="105"/>
      <c r="I4" s="637" t="s">
        <v>26</v>
      </c>
      <c r="J4" s="632" t="s">
        <v>78</v>
      </c>
      <c r="K4" s="633"/>
      <c r="L4" s="137">
        <f>'Detailed Summary'!C8+'Detailed Summary'!D8</f>
        <v>0</v>
      </c>
      <c r="M4" s="139" t="s">
        <v>83</v>
      </c>
      <c r="N4" s="140">
        <f>'Detailed Summary'!C17+'Detailed Summary'!D17</f>
        <v>0</v>
      </c>
      <c r="O4" s="58"/>
    </row>
    <row r="5" spans="2:17" ht="76.5" customHeight="1" thickBot="1" x14ac:dyDescent="0.35">
      <c r="B5" s="222" t="s">
        <v>127</v>
      </c>
      <c r="C5" s="223" t="s">
        <v>113</v>
      </c>
      <c r="D5" s="224" t="s">
        <v>125</v>
      </c>
      <c r="E5" s="181" t="s">
        <v>54</v>
      </c>
      <c r="F5" s="106"/>
      <c r="G5" s="106"/>
      <c r="H5" s="105"/>
      <c r="I5" s="638"/>
      <c r="J5" s="616" t="s">
        <v>79</v>
      </c>
      <c r="K5" s="617"/>
      <c r="L5" s="138">
        <f>'Detailed Summary'!C9+'Detailed Summary'!D9</f>
        <v>0</v>
      </c>
      <c r="M5" s="58"/>
      <c r="N5" s="58"/>
      <c r="O5" s="58"/>
    </row>
    <row r="6" spans="2:17" ht="28.5" customHeight="1" thickBot="1" x14ac:dyDescent="0.35">
      <c r="B6" s="236">
        <f>G4-D6</f>
        <v>1200</v>
      </c>
      <c r="C6" s="226">
        <f>SUM(I8:I37)/60</f>
        <v>0</v>
      </c>
      <c r="D6" s="227">
        <f>SUM(K8:K37)</f>
        <v>0</v>
      </c>
      <c r="E6" s="185">
        <f>August!E6+D6</f>
        <v>0</v>
      </c>
      <c r="F6" s="106"/>
      <c r="G6" s="106"/>
      <c r="H6" s="105"/>
      <c r="I6" s="188">
        <f>August!B6-E6</f>
        <v>1200</v>
      </c>
      <c r="J6" s="636" t="s">
        <v>80</v>
      </c>
      <c r="K6" s="619"/>
      <c r="L6" s="162">
        <f>'Detailed Summary'!C10+'Detailed Summary'!D10</f>
        <v>0</v>
      </c>
      <c r="M6" s="58"/>
      <c r="N6" s="58"/>
      <c r="O6" s="58"/>
    </row>
    <row r="7" spans="2:17" ht="89.25" customHeight="1" thickTop="1" x14ac:dyDescent="0.25">
      <c r="B7" s="104" t="s">
        <v>21</v>
      </c>
      <c r="C7" s="101" t="s">
        <v>44</v>
      </c>
      <c r="D7" s="101" t="s">
        <v>122</v>
      </c>
      <c r="E7" s="101" t="s">
        <v>114</v>
      </c>
      <c r="F7" s="101" t="s">
        <v>45</v>
      </c>
      <c r="G7" s="102" t="s">
        <v>51</v>
      </c>
      <c r="H7" s="103" t="s">
        <v>46</v>
      </c>
      <c r="I7" s="235" t="s">
        <v>112</v>
      </c>
      <c r="J7" s="234" t="s">
        <v>52</v>
      </c>
      <c r="K7" s="180" t="s">
        <v>53</v>
      </c>
      <c r="L7" s="58"/>
      <c r="M7" s="58"/>
      <c r="N7" s="58"/>
      <c r="O7" s="58"/>
      <c r="P7" s="134"/>
      <c r="Q7" s="134"/>
    </row>
    <row r="8" spans="2:17" ht="19.8" x14ac:dyDescent="0.25">
      <c r="B8" s="242">
        <v>44805</v>
      </c>
      <c r="C8" s="261"/>
      <c r="D8" s="261"/>
      <c r="E8" s="261"/>
      <c r="F8" s="261"/>
      <c r="G8" s="269"/>
      <c r="H8" s="263"/>
      <c r="I8" s="159">
        <f t="shared" ref="I8:I37" si="0">E8</f>
        <v>0</v>
      </c>
      <c r="J8" s="228">
        <f t="shared" ref="J8:J37" si="1">IFERROR(C8+D8+F8+H8,0)</f>
        <v>0</v>
      </c>
      <c r="K8" s="174">
        <f t="shared" ref="K8:K37" si="2">IFERROR(J8/60,0)</f>
        <v>0</v>
      </c>
      <c r="L8" s="134"/>
      <c r="M8" s="134"/>
      <c r="N8" s="134"/>
      <c r="O8" s="134"/>
    </row>
    <row r="9" spans="2:17" ht="19.8" x14ac:dyDescent="0.25">
      <c r="B9" s="242">
        <v>44806</v>
      </c>
      <c r="C9" s="261"/>
      <c r="D9" s="261"/>
      <c r="E9" s="261"/>
      <c r="F9" s="261"/>
      <c r="G9" s="262"/>
      <c r="H9" s="263"/>
      <c r="I9" s="159">
        <f t="shared" si="0"/>
        <v>0</v>
      </c>
      <c r="J9" s="228">
        <f t="shared" si="1"/>
        <v>0</v>
      </c>
      <c r="K9" s="174">
        <f t="shared" si="2"/>
        <v>0</v>
      </c>
    </row>
    <row r="10" spans="2:17" ht="19.8" x14ac:dyDescent="0.25">
      <c r="B10" s="248">
        <v>44807</v>
      </c>
      <c r="C10" s="270"/>
      <c r="D10" s="270"/>
      <c r="E10" s="270"/>
      <c r="F10" s="270"/>
      <c r="G10" s="260"/>
      <c r="H10" s="259"/>
      <c r="I10" s="159">
        <f t="shared" si="0"/>
        <v>0</v>
      </c>
      <c r="J10" s="228">
        <f t="shared" si="1"/>
        <v>0</v>
      </c>
      <c r="K10" s="174">
        <f t="shared" si="2"/>
        <v>0</v>
      </c>
    </row>
    <row r="11" spans="2:17" ht="19.8" x14ac:dyDescent="0.25">
      <c r="B11" s="248">
        <v>44808</v>
      </c>
      <c r="C11" s="270"/>
      <c r="D11" s="270"/>
      <c r="E11" s="270"/>
      <c r="F11" s="270"/>
      <c r="G11" s="260"/>
      <c r="H11" s="259"/>
      <c r="I11" s="159">
        <f t="shared" si="0"/>
        <v>0</v>
      </c>
      <c r="J11" s="228">
        <f t="shared" si="1"/>
        <v>0</v>
      </c>
      <c r="K11" s="174">
        <f t="shared" si="2"/>
        <v>0</v>
      </c>
    </row>
    <row r="12" spans="2:17" ht="19.8" x14ac:dyDescent="0.25">
      <c r="B12" s="248">
        <v>44809</v>
      </c>
      <c r="C12" s="274"/>
      <c r="D12" s="274"/>
      <c r="E12" s="274"/>
      <c r="F12" s="274"/>
      <c r="G12" s="258" t="s">
        <v>74</v>
      </c>
      <c r="H12" s="259"/>
      <c r="I12" s="159">
        <f t="shared" si="0"/>
        <v>0</v>
      </c>
      <c r="J12" s="228">
        <f t="shared" si="1"/>
        <v>0</v>
      </c>
      <c r="K12" s="174">
        <f t="shared" si="2"/>
        <v>0</v>
      </c>
    </row>
    <row r="13" spans="2:17" ht="19.8" x14ac:dyDescent="0.25">
      <c r="B13" s="242">
        <v>44810</v>
      </c>
      <c r="C13" s="261"/>
      <c r="D13" s="261"/>
      <c r="E13" s="261"/>
      <c r="F13" s="261"/>
      <c r="G13" s="269"/>
      <c r="H13" s="263"/>
      <c r="I13" s="159">
        <f t="shared" si="0"/>
        <v>0</v>
      </c>
      <c r="J13" s="228">
        <f t="shared" si="1"/>
        <v>0</v>
      </c>
      <c r="K13" s="174">
        <f t="shared" si="2"/>
        <v>0</v>
      </c>
    </row>
    <row r="14" spans="2:17" ht="18.75" customHeight="1" x14ac:dyDescent="0.25">
      <c r="B14" s="242">
        <v>44811</v>
      </c>
      <c r="C14" s="261"/>
      <c r="D14" s="261"/>
      <c r="E14" s="261"/>
      <c r="F14" s="261"/>
      <c r="G14" s="269"/>
      <c r="H14" s="263"/>
      <c r="I14" s="159">
        <f t="shared" si="0"/>
        <v>0</v>
      </c>
      <c r="J14" s="228">
        <f t="shared" si="1"/>
        <v>0</v>
      </c>
      <c r="K14" s="174">
        <f t="shared" si="2"/>
        <v>0</v>
      </c>
    </row>
    <row r="15" spans="2:17" ht="19.8" x14ac:dyDescent="0.25">
      <c r="B15" s="242">
        <v>44812</v>
      </c>
      <c r="C15" s="261"/>
      <c r="D15" s="261"/>
      <c r="E15" s="261"/>
      <c r="F15" s="261"/>
      <c r="G15" s="269"/>
      <c r="H15" s="263"/>
      <c r="I15" s="159">
        <f t="shared" si="0"/>
        <v>0</v>
      </c>
      <c r="J15" s="228">
        <f t="shared" si="1"/>
        <v>0</v>
      </c>
      <c r="K15" s="174">
        <f t="shared" si="2"/>
        <v>0</v>
      </c>
    </row>
    <row r="16" spans="2:17" ht="19.8" x14ac:dyDescent="0.25">
      <c r="B16" s="242">
        <v>44813</v>
      </c>
      <c r="C16" s="261"/>
      <c r="D16" s="261"/>
      <c r="E16" s="261"/>
      <c r="F16" s="261"/>
      <c r="G16" s="262"/>
      <c r="H16" s="263"/>
      <c r="I16" s="159">
        <f t="shared" si="0"/>
        <v>0</v>
      </c>
      <c r="J16" s="228">
        <f t="shared" si="1"/>
        <v>0</v>
      </c>
      <c r="K16" s="174">
        <f t="shared" si="2"/>
        <v>0</v>
      </c>
    </row>
    <row r="17" spans="2:11" ht="19.8" x14ac:dyDescent="0.25">
      <c r="B17" s="248">
        <v>44814</v>
      </c>
      <c r="C17" s="270"/>
      <c r="D17" s="270"/>
      <c r="E17" s="270"/>
      <c r="F17" s="270"/>
      <c r="G17" s="260"/>
      <c r="H17" s="259"/>
      <c r="I17" s="159">
        <f t="shared" si="0"/>
        <v>0</v>
      </c>
      <c r="J17" s="228">
        <f t="shared" si="1"/>
        <v>0</v>
      </c>
      <c r="K17" s="174">
        <f t="shared" si="2"/>
        <v>0</v>
      </c>
    </row>
    <row r="18" spans="2:11" ht="19.8" x14ac:dyDescent="0.25">
      <c r="B18" s="248">
        <v>44815</v>
      </c>
      <c r="C18" s="270"/>
      <c r="D18" s="270"/>
      <c r="E18" s="270"/>
      <c r="F18" s="270"/>
      <c r="G18" s="260"/>
      <c r="H18" s="259"/>
      <c r="I18" s="159">
        <f t="shared" si="0"/>
        <v>0</v>
      </c>
      <c r="J18" s="228">
        <f t="shared" si="1"/>
        <v>0</v>
      </c>
      <c r="K18" s="174">
        <f t="shared" si="2"/>
        <v>0</v>
      </c>
    </row>
    <row r="19" spans="2:11" ht="19.8" x14ac:dyDescent="0.25">
      <c r="B19" s="242">
        <v>44816</v>
      </c>
      <c r="C19" s="261"/>
      <c r="D19" s="261"/>
      <c r="E19" s="261"/>
      <c r="F19" s="261"/>
      <c r="G19" s="269"/>
      <c r="H19" s="263"/>
      <c r="I19" s="159">
        <f t="shared" si="0"/>
        <v>0</v>
      </c>
      <c r="J19" s="228">
        <f t="shared" si="1"/>
        <v>0</v>
      </c>
      <c r="K19" s="174">
        <f t="shared" si="2"/>
        <v>0</v>
      </c>
    </row>
    <row r="20" spans="2:11" ht="19.8" x14ac:dyDescent="0.25">
      <c r="B20" s="242">
        <v>44817</v>
      </c>
      <c r="C20" s="261"/>
      <c r="D20" s="261"/>
      <c r="E20" s="261"/>
      <c r="F20" s="261"/>
      <c r="G20" s="269"/>
      <c r="H20" s="263"/>
      <c r="I20" s="159">
        <f t="shared" si="0"/>
        <v>0</v>
      </c>
      <c r="J20" s="228">
        <f t="shared" si="1"/>
        <v>0</v>
      </c>
      <c r="K20" s="174">
        <f t="shared" si="2"/>
        <v>0</v>
      </c>
    </row>
    <row r="21" spans="2:11" ht="19.8" x14ac:dyDescent="0.25">
      <c r="B21" s="242">
        <v>44818</v>
      </c>
      <c r="C21" s="261"/>
      <c r="D21" s="261"/>
      <c r="E21" s="261"/>
      <c r="F21" s="261"/>
      <c r="G21" s="269"/>
      <c r="H21" s="263"/>
      <c r="I21" s="159">
        <f t="shared" si="0"/>
        <v>0</v>
      </c>
      <c r="J21" s="228">
        <f t="shared" si="1"/>
        <v>0</v>
      </c>
      <c r="K21" s="174">
        <f t="shared" si="2"/>
        <v>0</v>
      </c>
    </row>
    <row r="22" spans="2:11" ht="19.8" x14ac:dyDescent="0.25">
      <c r="B22" s="242">
        <v>44819</v>
      </c>
      <c r="C22" s="261"/>
      <c r="D22" s="261"/>
      <c r="E22" s="261"/>
      <c r="F22" s="261"/>
      <c r="G22" s="269"/>
      <c r="H22" s="263"/>
      <c r="I22" s="159">
        <f t="shared" si="0"/>
        <v>0</v>
      </c>
      <c r="J22" s="228">
        <f t="shared" si="1"/>
        <v>0</v>
      </c>
      <c r="K22" s="174">
        <f t="shared" si="2"/>
        <v>0</v>
      </c>
    </row>
    <row r="23" spans="2:11" ht="19.8" x14ac:dyDescent="0.25">
      <c r="B23" s="242">
        <v>44820</v>
      </c>
      <c r="C23" s="261"/>
      <c r="D23" s="261"/>
      <c r="E23" s="261"/>
      <c r="F23" s="261"/>
      <c r="G23" s="262"/>
      <c r="H23" s="263"/>
      <c r="I23" s="159">
        <f t="shared" si="0"/>
        <v>0</v>
      </c>
      <c r="J23" s="228">
        <f t="shared" si="1"/>
        <v>0</v>
      </c>
      <c r="K23" s="174">
        <f t="shared" si="2"/>
        <v>0</v>
      </c>
    </row>
    <row r="24" spans="2:11" ht="19.8" x14ac:dyDescent="0.25">
      <c r="B24" s="248">
        <v>44821</v>
      </c>
      <c r="C24" s="270"/>
      <c r="D24" s="270"/>
      <c r="E24" s="270"/>
      <c r="F24" s="270"/>
      <c r="G24" s="260"/>
      <c r="H24" s="259"/>
      <c r="I24" s="159">
        <f t="shared" si="0"/>
        <v>0</v>
      </c>
      <c r="J24" s="228">
        <f t="shared" si="1"/>
        <v>0</v>
      </c>
      <c r="K24" s="174">
        <f t="shared" si="2"/>
        <v>0</v>
      </c>
    </row>
    <row r="25" spans="2:11" ht="19.8" x14ac:dyDescent="0.25">
      <c r="B25" s="248">
        <v>44822</v>
      </c>
      <c r="C25" s="270"/>
      <c r="D25" s="270"/>
      <c r="E25" s="270"/>
      <c r="F25" s="270"/>
      <c r="G25" s="260"/>
      <c r="H25" s="259"/>
      <c r="I25" s="159">
        <f t="shared" si="0"/>
        <v>0</v>
      </c>
      <c r="J25" s="228">
        <f t="shared" si="1"/>
        <v>0</v>
      </c>
      <c r="K25" s="174">
        <f t="shared" si="2"/>
        <v>0</v>
      </c>
    </row>
    <row r="26" spans="2:11" ht="19.8" x14ac:dyDescent="0.25">
      <c r="B26" s="242">
        <v>44823</v>
      </c>
      <c r="C26" s="261"/>
      <c r="D26" s="261"/>
      <c r="E26" s="261"/>
      <c r="F26" s="261"/>
      <c r="G26" s="269"/>
      <c r="H26" s="263"/>
      <c r="I26" s="159">
        <f t="shared" si="0"/>
        <v>0</v>
      </c>
      <c r="J26" s="228">
        <f t="shared" si="1"/>
        <v>0</v>
      </c>
      <c r="K26" s="174">
        <f t="shared" si="2"/>
        <v>0</v>
      </c>
    </row>
    <row r="27" spans="2:11" ht="19.8" x14ac:dyDescent="0.25">
      <c r="B27" s="242">
        <v>44824</v>
      </c>
      <c r="C27" s="261"/>
      <c r="D27" s="261"/>
      <c r="E27" s="261"/>
      <c r="F27" s="261"/>
      <c r="G27" s="269"/>
      <c r="H27" s="263"/>
      <c r="I27" s="159">
        <f t="shared" si="0"/>
        <v>0</v>
      </c>
      <c r="J27" s="228">
        <f t="shared" si="1"/>
        <v>0</v>
      </c>
      <c r="K27" s="174">
        <f t="shared" si="2"/>
        <v>0</v>
      </c>
    </row>
    <row r="28" spans="2:11" ht="19.8" x14ac:dyDescent="0.25">
      <c r="B28" s="242">
        <v>44825</v>
      </c>
      <c r="C28" s="261"/>
      <c r="D28" s="261"/>
      <c r="E28" s="261"/>
      <c r="F28" s="261"/>
      <c r="G28" s="269"/>
      <c r="H28" s="263"/>
      <c r="I28" s="159">
        <f t="shared" si="0"/>
        <v>0</v>
      </c>
      <c r="J28" s="228">
        <f t="shared" si="1"/>
        <v>0</v>
      </c>
      <c r="K28" s="174">
        <f t="shared" si="2"/>
        <v>0</v>
      </c>
    </row>
    <row r="29" spans="2:11" ht="19.8" x14ac:dyDescent="0.25">
      <c r="B29" s="242">
        <v>44826</v>
      </c>
      <c r="C29" s="261"/>
      <c r="D29" s="261"/>
      <c r="E29" s="261"/>
      <c r="F29" s="261"/>
      <c r="G29" s="269"/>
      <c r="H29" s="263"/>
      <c r="I29" s="159">
        <f t="shared" si="0"/>
        <v>0</v>
      </c>
      <c r="J29" s="228">
        <f t="shared" si="1"/>
        <v>0</v>
      </c>
      <c r="K29" s="174">
        <f t="shared" si="2"/>
        <v>0</v>
      </c>
    </row>
    <row r="30" spans="2:11" ht="19.8" x14ac:dyDescent="0.25">
      <c r="B30" s="242">
        <v>44827</v>
      </c>
      <c r="C30" s="265"/>
      <c r="D30" s="265"/>
      <c r="E30" s="265"/>
      <c r="F30" s="265"/>
      <c r="G30" s="262"/>
      <c r="H30" s="263"/>
      <c r="I30" s="159">
        <f t="shared" si="0"/>
        <v>0</v>
      </c>
      <c r="J30" s="228">
        <f t="shared" si="1"/>
        <v>0</v>
      </c>
      <c r="K30" s="174">
        <f t="shared" si="2"/>
        <v>0</v>
      </c>
    </row>
    <row r="31" spans="2:11" ht="19.8" x14ac:dyDescent="0.25">
      <c r="B31" s="248">
        <v>44828</v>
      </c>
      <c r="C31" s="270"/>
      <c r="D31" s="270"/>
      <c r="E31" s="270"/>
      <c r="F31" s="270"/>
      <c r="G31" s="260"/>
      <c r="H31" s="259"/>
      <c r="I31" s="159">
        <f t="shared" si="0"/>
        <v>0</v>
      </c>
      <c r="J31" s="228">
        <f t="shared" si="1"/>
        <v>0</v>
      </c>
      <c r="K31" s="174">
        <f t="shared" si="2"/>
        <v>0</v>
      </c>
    </row>
    <row r="32" spans="2:11" ht="19.8" x14ac:dyDescent="0.25">
      <c r="B32" s="248">
        <v>44829</v>
      </c>
      <c r="C32" s="270"/>
      <c r="D32" s="270"/>
      <c r="E32" s="270"/>
      <c r="F32" s="270"/>
      <c r="G32" s="260"/>
      <c r="H32" s="259"/>
      <c r="I32" s="159">
        <f t="shared" si="0"/>
        <v>0</v>
      </c>
      <c r="J32" s="228">
        <f t="shared" si="1"/>
        <v>0</v>
      </c>
      <c r="K32" s="174">
        <f t="shared" si="2"/>
        <v>0</v>
      </c>
    </row>
    <row r="33" spans="2:11" ht="19.8" x14ac:dyDescent="0.25">
      <c r="B33" s="242">
        <v>44830</v>
      </c>
      <c r="C33" s="261"/>
      <c r="D33" s="261"/>
      <c r="E33" s="261"/>
      <c r="F33" s="261"/>
      <c r="G33" s="269"/>
      <c r="H33" s="263"/>
      <c r="I33" s="159">
        <f t="shared" si="0"/>
        <v>0</v>
      </c>
      <c r="J33" s="228">
        <f t="shared" si="1"/>
        <v>0</v>
      </c>
      <c r="K33" s="174">
        <f t="shared" si="2"/>
        <v>0</v>
      </c>
    </row>
    <row r="34" spans="2:11" ht="19.8" x14ac:dyDescent="0.25">
      <c r="B34" s="242">
        <v>44831</v>
      </c>
      <c r="C34" s="261"/>
      <c r="D34" s="261"/>
      <c r="E34" s="261"/>
      <c r="F34" s="261"/>
      <c r="G34" s="269"/>
      <c r="H34" s="263"/>
      <c r="I34" s="159">
        <f t="shared" si="0"/>
        <v>0</v>
      </c>
      <c r="J34" s="228">
        <f t="shared" si="1"/>
        <v>0</v>
      </c>
      <c r="K34" s="174">
        <f t="shared" si="2"/>
        <v>0</v>
      </c>
    </row>
    <row r="35" spans="2:11" ht="19.8" x14ac:dyDescent="0.25">
      <c r="B35" s="242">
        <v>44832</v>
      </c>
      <c r="C35" s="261"/>
      <c r="D35" s="261"/>
      <c r="E35" s="261"/>
      <c r="F35" s="261"/>
      <c r="G35" s="269"/>
      <c r="H35" s="263"/>
      <c r="I35" s="171">
        <f t="shared" si="0"/>
        <v>0</v>
      </c>
      <c r="J35" s="228">
        <f t="shared" si="1"/>
        <v>0</v>
      </c>
      <c r="K35" s="174">
        <f t="shared" si="2"/>
        <v>0</v>
      </c>
    </row>
    <row r="36" spans="2:11" ht="19.8" x14ac:dyDescent="0.25">
      <c r="B36" s="242">
        <v>44833</v>
      </c>
      <c r="C36" s="261"/>
      <c r="D36" s="261"/>
      <c r="E36" s="261"/>
      <c r="F36" s="261"/>
      <c r="G36" s="269"/>
      <c r="H36" s="263"/>
      <c r="I36" s="171">
        <f t="shared" si="0"/>
        <v>0</v>
      </c>
      <c r="J36" s="228">
        <f t="shared" si="1"/>
        <v>0</v>
      </c>
      <c r="K36" s="174">
        <f t="shared" si="2"/>
        <v>0</v>
      </c>
    </row>
    <row r="37" spans="2:11" ht="20.399999999999999" thickBot="1" x14ac:dyDescent="0.3">
      <c r="B37" s="242">
        <v>44834</v>
      </c>
      <c r="C37" s="266"/>
      <c r="D37" s="266"/>
      <c r="E37" s="266"/>
      <c r="F37" s="266"/>
      <c r="G37" s="267"/>
      <c r="H37" s="268"/>
      <c r="I37" s="173">
        <f t="shared" si="0"/>
        <v>0</v>
      </c>
      <c r="J37" s="229">
        <f t="shared" si="1"/>
        <v>0</v>
      </c>
      <c r="K37" s="179">
        <f t="shared" si="2"/>
        <v>0</v>
      </c>
    </row>
    <row r="38" spans="2:11" ht="20.25" customHeight="1" thickTop="1" x14ac:dyDescent="0.3">
      <c r="B38" s="31"/>
      <c r="C38" s="31"/>
      <c r="D38" s="31"/>
      <c r="E38" s="31"/>
      <c r="F38" s="31"/>
      <c r="G38" s="31"/>
      <c r="H38" s="31"/>
      <c r="I38" s="40"/>
    </row>
  </sheetData>
  <sheetProtection algorithmName="SHA-512" hashValue="/pcWthBR6Wu+AHKxYTmCNyJaprRyhki79AMtgvId263NTdUKY2YpdHK5TUWCrCDioHWbO7pKzL1Wh3v/PS94GA==" saltValue="ztIspkK9NgI9GU2d/DRNlQ==" spinCount="100000" sheet="1" formatColumns="0"/>
  <mergeCells count="11">
    <mergeCell ref="B1:I1"/>
    <mergeCell ref="J1:K1"/>
    <mergeCell ref="J2:K2"/>
    <mergeCell ref="J3:K3"/>
    <mergeCell ref="J4:K4"/>
    <mergeCell ref="C3:E3"/>
    <mergeCell ref="J5:K5"/>
    <mergeCell ref="J6:K6"/>
    <mergeCell ref="I2:I3"/>
    <mergeCell ref="H2:H3"/>
    <mergeCell ref="I4:I5"/>
  </mergeCells>
  <dataValidations count="19">
    <dataValidation allowBlank="1" showErrorMessage="1" sqref="A2:A1048576 F5:G6 I2 L1:L6 F2:G3 B38:XFD1048576 I35:I37 N1:O2 P7:Q7 P1:XFD6 R7:XFD37 J8:Q37 O3:O7 M5:N7 H19:H23 H26:H29 H33:H36 H8:H9 H12:H16 B8:F37" xr:uid="{00000000-0002-0000-1200-000000000000}"/>
    <dataValidation allowBlank="1" showInputMessage="1" showErrorMessage="1" prompt="Use this worksheet to track hours worked in a work week. Enter Date and Times in TimeSheet table. Total Hours, Regular Hours and Overtime Hours are automatically calculated" sqref="A1" xr:uid="{00000000-0002-0000-1200-000001000000}"/>
    <dataValidation allowBlank="1" showInputMessage="1" showErrorMessage="1" prompt="Enter Teacher and School details in cells below" sqref="B1" xr:uid="{00000000-0002-0000-1200-000002000000}"/>
    <dataValidation allowBlank="1" showInputMessage="1" showErrorMessage="1" prompt="Enter Teacher Name and FTE in cells to the right" sqref="B2" xr:uid="{00000000-0002-0000-1200-000003000000}"/>
    <dataValidation allowBlank="1" showInputMessage="1" showErrorMessage="1" prompt="Enter Teacher Name in this cell" sqref="C2" xr:uid="{00000000-0002-0000-1200-000004000000}"/>
    <dataValidation allowBlank="1" showInputMessage="1" showErrorMessage="1" prompt="Enter Teacher's FTE in this cell" sqref="D2" xr:uid="{AAF4CC23-1041-4ACA-A2FB-C0AE8ED8D574}"/>
    <dataValidation allowBlank="1" showInputMessage="1" showErrorMessage="1" prompt="Enter School Name in cell to the right" sqref="B3" xr:uid="{00000000-0002-0000-1200-000006000000}"/>
    <dataValidation allowBlank="1" showInputMessage="1" showErrorMessage="1" prompt="Enter School Name in this cell" sqref="C3" xr:uid="{00000000-0002-0000-1200-000007000000}"/>
    <dataValidation allowBlank="1" showInputMessage="1" showErrorMessage="1" prompt="Enter Total Assignable Hours in cell below" sqref="B5" xr:uid="{00000000-0002-0000-1200-000008000000}"/>
    <dataValidation allowBlank="1" showInputMessage="1" showErrorMessage="1" prompt="Total Assignable Hours Worked are automatically calculated in cell below" sqref="D5" xr:uid="{00000000-0002-0000-1200-000009000000}"/>
    <dataValidation allowBlank="1" showInputMessage="1" showErrorMessage="1" prompt="Regular Hours are automatically calculated in cell below" sqref="C5" xr:uid="{00000000-0002-0000-1200-00000A000000}"/>
    <dataValidation allowBlank="1" showInputMessage="1" showErrorMessage="1" prompt="Enter Total Work Week Hours in this cell" sqref="B6" xr:uid="{00000000-0002-0000-1200-00000B000000}"/>
    <dataValidation allowBlank="1" showInputMessage="1" showErrorMessage="1" prompt="Total Hours Worked are automatically calculated in this cell" sqref="C6:D6" xr:uid="{00000000-0002-0000-1200-00000C000000}"/>
    <dataValidation allowBlank="1" showInputMessage="1" showErrorMessage="1" prompt="Enter Date in this column under this heading. Use heading filters to find specific entries" sqref="B7" xr:uid="{00000000-0002-0000-1200-00000D000000}"/>
    <dataValidation allowBlank="1" showInputMessage="1" showErrorMessage="1" prompt="Enter Assigned Time After School in this column under this heading." sqref="H7 I8:I34" xr:uid="{00000000-0002-0000-1200-00000E000000}"/>
    <dataValidation allowBlank="1" showInputMessage="1" showErrorMessage="1" prompt="Assigned Hours Worked are automatically calculated in this column under this heading." sqref="J7:K7" xr:uid="{00000000-0002-0000-1200-00000F000000}"/>
    <dataValidation allowBlank="1" showInputMessage="1" showErrorMessage="1" prompt="Total Assignable Hours Worked to date automatically calculated in this cell." sqref="I6 E6" xr:uid="{00000000-0002-0000-1200-000010000000}"/>
    <dataValidation allowBlank="1" showInputMessage="1" showErrorMessage="1" prompt="Total Assignable Hours Worked to date are automatically calculated in cell below" sqref="I4 E5" xr:uid="{00000000-0002-0000-1200-000011000000}"/>
    <dataValidation allowBlank="1" showInputMessage="1" showErrorMessage="1" prompt="adsfa" sqref="H2" xr:uid="{00000000-0002-0000-1200-000012000000}"/>
  </dataValidations>
  <hyperlinks>
    <hyperlink ref="J2" location="'Mon-Day 1-S1'!Print_Titles" display="MON | Day 1 - Sem 1" xr:uid="{00000000-0004-0000-1200-000002000000}"/>
    <hyperlink ref="J3" location="'Tue-Day 2-S1'!Print_Titles" display="TUE | Day 2 - Sem 1" xr:uid="{00000000-0004-0000-1200-000003000000}"/>
    <hyperlink ref="J4" location="'Wed-Day 3-S1'!Print_Titles" display="WED | Day 3 - Sem 1" xr:uid="{00000000-0004-0000-1200-000004000000}"/>
    <hyperlink ref="J5" location="'Thu-Day 4-S1'!Print_Titles" display="THU | Day 4 - Sem 1" xr:uid="{00000000-0004-0000-1200-000005000000}"/>
    <hyperlink ref="J6" location="'Fri-Day 5-S1'!Print_Titles" display="FRI | Day 5 - Sem 1" xr:uid="{00000000-0004-0000-1200-000006000000}"/>
    <hyperlink ref="M2" location="'Day 6-S1'!Print_Titles" display="Day 6 - Sem 1" xr:uid="{00000000-0004-0000-1200-000007000000}"/>
    <hyperlink ref="M3" location="'Early Out 1-S1'!Print_Titles" display="Early Out 1 - Sem 1" xr:uid="{00000000-0004-0000-1200-000008000000}"/>
    <hyperlink ref="M4" location="'Early Out 2-S1'!Print_Titles" display="Early Out 2 - Sem 1" xr:uid="{00000000-0004-0000-1200-000009000000}"/>
  </hyperlinks>
  <printOptions horizontalCentered="1"/>
  <pageMargins left="0.25" right="0.25" top="0.75" bottom="0.75" header="0.3" footer="0.3"/>
  <pageSetup scale="87" fitToHeight="0" orientation="landscape"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85CDBAFB-1390-4921-86EA-7FFB0312EE2D}">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tint="-0.14999847407452621"/>
    <pageSetUpPr autoPageBreaks="0" fitToPage="1"/>
  </sheetPr>
  <dimension ref="A1:P58"/>
  <sheetViews>
    <sheetView showGridLines="0" zoomScale="60" zoomScaleNormal="60" workbookViewId="0">
      <selection activeCell="F4" sqref="F4"/>
    </sheetView>
  </sheetViews>
  <sheetFormatPr defaultColWidth="8.90625" defaultRowHeight="25.5" customHeight="1" thickBottom="1" x14ac:dyDescent="0.25"/>
  <cols>
    <col min="1" max="1" width="3" customWidth="1"/>
    <col min="2" max="2" width="28.08984375" customWidth="1"/>
    <col min="3" max="3" width="23.90625" customWidth="1"/>
    <col min="4" max="4" width="16.90625" customWidth="1"/>
    <col min="5" max="5" width="20.453125" customWidth="1"/>
    <col min="6" max="6" width="24.08984375" customWidth="1"/>
    <col min="7" max="7" width="18.08984375" customWidth="1"/>
    <col min="8" max="8" width="4.453125" customWidth="1"/>
    <col min="9" max="9" width="24.7265625" customWidth="1"/>
    <col min="10" max="10" width="2.08984375" customWidth="1"/>
    <col min="13" max="13" width="6" customWidth="1"/>
  </cols>
  <sheetData>
    <row r="1" spans="1:16" ht="49.5" customHeight="1" thickBot="1" x14ac:dyDescent="0.25">
      <c r="B1" s="605" t="s">
        <v>183</v>
      </c>
      <c r="C1" s="606"/>
      <c r="D1" s="607" t="str">
        <f>HOME!C3</f>
        <v>Type your name here.</v>
      </c>
      <c r="E1" s="607"/>
      <c r="F1" s="608"/>
      <c r="G1" s="375" t="s">
        <v>23</v>
      </c>
      <c r="H1" s="609" t="s">
        <v>133</v>
      </c>
      <c r="I1" s="610"/>
      <c r="J1" s="17"/>
    </row>
    <row r="2" spans="1:16" ht="51" customHeight="1" thickBot="1" x14ac:dyDescent="0.25">
      <c r="A2" s="32"/>
      <c r="B2" s="601" t="s">
        <v>184</v>
      </c>
      <c r="C2" s="602"/>
      <c r="D2" s="603" t="str">
        <f>HOME!C4</f>
        <v>Type your school here.</v>
      </c>
      <c r="E2" s="603"/>
      <c r="F2" s="604"/>
      <c r="G2" s="376">
        <f>HOME!C5</f>
        <v>1</v>
      </c>
      <c r="H2" s="611" t="s">
        <v>134</v>
      </c>
      <c r="I2" s="612"/>
      <c r="J2" s="221"/>
      <c r="K2" s="189"/>
      <c r="L2" s="189"/>
      <c r="M2" s="189"/>
      <c r="N2" s="211"/>
      <c r="O2" s="32"/>
    </row>
    <row r="3" spans="1:16" ht="116.25" customHeight="1" thickTop="1" thickBot="1" x14ac:dyDescent="0.6">
      <c r="A3" s="579" t="s">
        <v>41</v>
      </c>
      <c r="B3" s="391" t="s">
        <v>130</v>
      </c>
      <c r="C3" s="392">
        <f>G7+G14+G21+G28</f>
        <v>0</v>
      </c>
      <c r="D3" s="426" t="s">
        <v>56</v>
      </c>
      <c r="E3" s="389" t="s">
        <v>69</v>
      </c>
      <c r="F3" s="390">
        <f>IFERROR(AVERAGE(August!D2,September!D2,October!D2,November!D2,December!D2,January!D2,February!D2,March!D2,April!D2,May!D2,June!D2,July!D2),0)</f>
        <v>1</v>
      </c>
      <c r="G3" s="599">
        <f>HOME!I3</f>
        <v>1200</v>
      </c>
      <c r="H3" s="600"/>
      <c r="I3" s="428">
        <f>HOME!F6</f>
        <v>284</v>
      </c>
      <c r="J3" s="17"/>
      <c r="K3" s="19"/>
      <c r="L3" s="19"/>
      <c r="M3" s="210"/>
      <c r="N3" s="578"/>
      <c r="O3" s="578"/>
      <c r="P3" s="17"/>
    </row>
    <row r="4" spans="1:16" ht="94.5" customHeight="1" thickTop="1" thickBot="1" x14ac:dyDescent="0.25">
      <c r="A4" s="580"/>
      <c r="B4" s="423" t="s">
        <v>131</v>
      </c>
      <c r="C4" s="424">
        <f>July!E6</f>
        <v>0</v>
      </c>
      <c r="D4" s="425" t="s">
        <v>56</v>
      </c>
      <c r="E4" s="427" t="s">
        <v>117</v>
      </c>
      <c r="F4" s="393">
        <f>C3+C4</f>
        <v>0</v>
      </c>
      <c r="G4" s="588" t="s">
        <v>129</v>
      </c>
      <c r="H4" s="589"/>
      <c r="I4" s="394">
        <f>(G3*$F$3)-($C$3+$C$4)</f>
        <v>1200</v>
      </c>
      <c r="J4" s="17"/>
      <c r="M4" s="16"/>
      <c r="N4" s="212"/>
      <c r="O4" s="213"/>
      <c r="P4" s="17"/>
    </row>
    <row r="5" spans="1:16" ht="60" customHeight="1" thickTop="1" thickBot="1" x14ac:dyDescent="0.25">
      <c r="A5" s="580"/>
      <c r="B5" s="71" t="s">
        <v>19</v>
      </c>
      <c r="C5" s="59" t="s">
        <v>110</v>
      </c>
      <c r="D5" s="60" t="s">
        <v>111</v>
      </c>
      <c r="E5" s="70" t="s">
        <v>116</v>
      </c>
      <c r="F5" s="72" t="s">
        <v>59</v>
      </c>
      <c r="G5" s="583" t="s">
        <v>104</v>
      </c>
      <c r="H5" s="584"/>
      <c r="I5" s="585"/>
      <c r="J5" s="17"/>
      <c r="N5" s="19"/>
      <c r="O5" s="19"/>
    </row>
    <row r="6" spans="1:16" ht="25.5" customHeight="1" thickTop="1" thickBot="1" x14ac:dyDescent="0.25">
      <c r="A6" s="581" t="s">
        <v>41</v>
      </c>
      <c r="B6" s="122" t="s">
        <v>76</v>
      </c>
      <c r="C6" s="123">
        <f>'Mon-Day 1-S1'!C2</f>
        <v>0</v>
      </c>
      <c r="D6" s="124">
        <f>'Mon-Day 1-S1'!F2</f>
        <v>0</v>
      </c>
      <c r="E6" s="320">
        <f>'Brief Summary'!B39</f>
        <v>0</v>
      </c>
      <c r="F6" s="411">
        <f>(C6+D6)*E6</f>
        <v>0</v>
      </c>
      <c r="G6" s="125">
        <f>IFERROR((C6*E6)+(C7*E7)+(C8*E8)+(C9*E9)+(C10*E10)+(C11*E11)+(C12*E12)+(C13*E13)+(C14*E14)+(C15*E15)+(C16*E16)+(C17*E17),0)</f>
        <v>0</v>
      </c>
      <c r="H6" s="586" t="s">
        <v>55</v>
      </c>
      <c r="I6" s="587"/>
      <c r="J6" s="17" t="s">
        <v>0</v>
      </c>
    </row>
    <row r="7" spans="1:16" ht="25.5" customHeight="1" thickBot="1" x14ac:dyDescent="0.25">
      <c r="A7" s="581"/>
      <c r="B7" s="126" t="s">
        <v>77</v>
      </c>
      <c r="C7" s="61">
        <f>'Tue-Day 2-S1'!C2</f>
        <v>0</v>
      </c>
      <c r="D7" s="66">
        <f>'Tue-Day 2-S1'!F2</f>
        <v>0</v>
      </c>
      <c r="E7" s="321">
        <f>'Brief Summary'!B40</f>
        <v>0</v>
      </c>
      <c r="F7" s="412">
        <f>(C7+D7)*E7</f>
        <v>0</v>
      </c>
      <c r="G7" s="87">
        <f>G6/60</f>
        <v>0</v>
      </c>
      <c r="H7" s="540" t="s">
        <v>56</v>
      </c>
      <c r="I7" s="541"/>
      <c r="J7" s="17" t="s">
        <v>0</v>
      </c>
    </row>
    <row r="8" spans="1:16" ht="27.75" customHeight="1" thickBot="1" x14ac:dyDescent="0.25">
      <c r="A8" s="581"/>
      <c r="B8" s="127" t="s">
        <v>78</v>
      </c>
      <c r="C8" s="62">
        <f>'Wed-Day 3-S1'!C2</f>
        <v>0</v>
      </c>
      <c r="D8" s="67">
        <f>'Wed-Day 3-S1'!F2</f>
        <v>0</v>
      </c>
      <c r="E8" s="322">
        <f>'Brief Summary'!B41</f>
        <v>0</v>
      </c>
      <c r="F8" s="413">
        <f>(C8+D8)*E8</f>
        <v>0</v>
      </c>
      <c r="G8" s="563" t="s">
        <v>107</v>
      </c>
      <c r="H8" s="564"/>
      <c r="I8" s="565"/>
      <c r="J8" s="17"/>
    </row>
    <row r="9" spans="1:16" ht="27" customHeight="1" thickBot="1" x14ac:dyDescent="0.25">
      <c r="A9" s="581"/>
      <c r="B9" s="128" t="s">
        <v>79</v>
      </c>
      <c r="C9" s="63">
        <f>'Thu-Day 4-S1'!C2</f>
        <v>0</v>
      </c>
      <c r="D9" s="68">
        <f>'Thu-Day 4-S1'!F2</f>
        <v>0</v>
      </c>
      <c r="E9" s="323">
        <f>'Brief Summary'!B42</f>
        <v>0</v>
      </c>
      <c r="F9" s="414">
        <f t="shared" ref="F9:F11" si="0">(C9+D9)*E9</f>
        <v>0</v>
      </c>
      <c r="G9" s="563"/>
      <c r="H9" s="564"/>
      <c r="I9" s="565"/>
      <c r="J9" s="17"/>
    </row>
    <row r="10" spans="1:16" ht="25.5" customHeight="1" thickBot="1" x14ac:dyDescent="0.25">
      <c r="A10" s="581"/>
      <c r="B10" s="129" t="s">
        <v>80</v>
      </c>
      <c r="C10" s="64">
        <f>'Fri-Day 5-S1'!C2</f>
        <v>0</v>
      </c>
      <c r="D10" s="69">
        <f>'Fri-Day 5-S1'!F2</f>
        <v>0</v>
      </c>
      <c r="E10" s="324">
        <f>'Brief Summary'!B43</f>
        <v>0</v>
      </c>
      <c r="F10" s="415">
        <f t="shared" si="0"/>
        <v>0</v>
      </c>
      <c r="G10" s="590">
        <f>IFERROR((D6*E6)+(D7*E7)+(D8*E8)+(D9*E9)+(D10*E10)+(D11*E11)+(D12*E12)+(D13*E13)+(D14*E14)+(D15*E15)+(D16*E16)+(D17*E17),0)</f>
        <v>0</v>
      </c>
      <c r="H10" s="592" t="s">
        <v>55</v>
      </c>
      <c r="I10" s="592"/>
      <c r="J10" s="17"/>
    </row>
    <row r="11" spans="1:16" ht="25.5" customHeight="1" thickBot="1" x14ac:dyDescent="0.25">
      <c r="A11" s="582"/>
      <c r="B11" s="130" t="s">
        <v>81</v>
      </c>
      <c r="C11" s="88">
        <f>'Day 6-S1'!C2</f>
        <v>0</v>
      </c>
      <c r="D11" s="89">
        <f>'Day 6-S1'!F2</f>
        <v>0</v>
      </c>
      <c r="E11" s="325">
        <f>'Brief Summary'!B44</f>
        <v>0</v>
      </c>
      <c r="F11" s="416">
        <f t="shared" si="0"/>
        <v>0</v>
      </c>
      <c r="G11" s="590"/>
      <c r="H11" s="592"/>
      <c r="I11" s="592"/>
      <c r="J11" s="17"/>
    </row>
    <row r="12" spans="1:16" ht="25.5" customHeight="1" thickTop="1" thickBot="1" x14ac:dyDescent="0.35">
      <c r="A12" s="594" t="s">
        <v>41</v>
      </c>
      <c r="B12" s="404" t="s">
        <v>222</v>
      </c>
      <c r="C12" s="406">
        <f>'Extra Day A-S1'!C2</f>
        <v>0</v>
      </c>
      <c r="D12" s="407">
        <f>'Extra Day A-S1'!F2</f>
        <v>0</v>
      </c>
      <c r="E12" s="408">
        <f>'Brief Summary'!B45</f>
        <v>0</v>
      </c>
      <c r="F12" s="417">
        <f t="shared" ref="F12:F17" si="1">(C12+D12)*E12</f>
        <v>0</v>
      </c>
      <c r="G12" s="590"/>
      <c r="H12" s="592"/>
      <c r="I12" s="592"/>
      <c r="J12" s="17"/>
    </row>
    <row r="13" spans="1:16" ht="25.5" customHeight="1" thickBot="1" x14ac:dyDescent="0.35">
      <c r="A13" s="581"/>
      <c r="B13" s="404" t="s">
        <v>221</v>
      </c>
      <c r="C13" s="406">
        <f>'Extra Day B-S1'!C2</f>
        <v>0</v>
      </c>
      <c r="D13" s="407">
        <f>'Extra Day B-S1'!F2</f>
        <v>0</v>
      </c>
      <c r="E13" s="408">
        <f>'Brief Summary'!B46</f>
        <v>0</v>
      </c>
      <c r="F13" s="417">
        <f t="shared" si="1"/>
        <v>0</v>
      </c>
      <c r="G13" s="591"/>
      <c r="H13" s="593"/>
      <c r="I13" s="593"/>
      <c r="J13" s="17"/>
    </row>
    <row r="14" spans="1:16" ht="25.5" customHeight="1" thickBot="1" x14ac:dyDescent="0.35">
      <c r="A14" s="581"/>
      <c r="B14" s="404" t="s">
        <v>220</v>
      </c>
      <c r="C14" s="406">
        <f>'Extra Day C-S1'!C2</f>
        <v>0</v>
      </c>
      <c r="D14" s="407">
        <f>'Extra Day C-S1'!F2</f>
        <v>0</v>
      </c>
      <c r="E14" s="408">
        <f>'Brief Summary'!B47</f>
        <v>0</v>
      </c>
      <c r="F14" s="417">
        <f t="shared" si="1"/>
        <v>0</v>
      </c>
      <c r="G14" s="548">
        <f>G10/60</f>
        <v>0</v>
      </c>
      <c r="H14" s="551" t="s">
        <v>56</v>
      </c>
      <c r="I14" s="551"/>
      <c r="J14" s="17"/>
    </row>
    <row r="15" spans="1:16" ht="25.5" customHeight="1" thickBot="1" x14ac:dyDescent="0.35">
      <c r="A15" s="581"/>
      <c r="B15" s="404" t="s">
        <v>219</v>
      </c>
      <c r="C15" s="406">
        <f>'Extra Day D-S1'!C2</f>
        <v>0</v>
      </c>
      <c r="D15" s="407">
        <f>'Extra Day D-S1'!F2</f>
        <v>0</v>
      </c>
      <c r="E15" s="408">
        <f>'Brief Summary'!B48</f>
        <v>0</v>
      </c>
      <c r="F15" s="417">
        <f t="shared" si="1"/>
        <v>0</v>
      </c>
      <c r="G15" s="549"/>
      <c r="H15" s="552"/>
      <c r="I15" s="552"/>
      <c r="J15" s="17"/>
    </row>
    <row r="16" spans="1:16" ht="25.5" customHeight="1" thickBot="1" x14ac:dyDescent="0.25">
      <c r="A16" s="581"/>
      <c r="B16" s="131" t="s">
        <v>82</v>
      </c>
      <c r="C16" s="118">
        <f>'Early Out 1-S1'!C2</f>
        <v>0</v>
      </c>
      <c r="D16" s="119">
        <f>'Early Out 1-S1'!F2</f>
        <v>0</v>
      </c>
      <c r="E16" s="409">
        <f>'Brief Summary'!B49</f>
        <v>0</v>
      </c>
      <c r="F16" s="418">
        <f t="shared" si="1"/>
        <v>0</v>
      </c>
      <c r="G16" s="549"/>
      <c r="H16" s="552"/>
      <c r="I16" s="552"/>
      <c r="J16" s="17"/>
    </row>
    <row r="17" spans="1:10" ht="25.5" customHeight="1" thickBot="1" x14ac:dyDescent="0.25">
      <c r="A17" s="581"/>
      <c r="B17" s="190" t="s">
        <v>83</v>
      </c>
      <c r="C17" s="191">
        <f>'Early Out 2-S1'!C2</f>
        <v>0</v>
      </c>
      <c r="D17" s="192">
        <f>'Early Out 2-S1'!F2</f>
        <v>0</v>
      </c>
      <c r="E17" s="410">
        <f>'Brief Summary'!B50</f>
        <v>0</v>
      </c>
      <c r="F17" s="419">
        <f t="shared" si="1"/>
        <v>0</v>
      </c>
      <c r="G17" s="550"/>
      <c r="H17" s="553"/>
      <c r="I17" s="553"/>
      <c r="J17" s="17"/>
    </row>
    <row r="18" spans="1:10" ht="25.5" customHeight="1" thickTop="1" thickBot="1" x14ac:dyDescent="0.25">
      <c r="A18" s="581"/>
      <c r="B18" s="199"/>
      <c r="C18" s="196" t="s">
        <v>121</v>
      </c>
      <c r="D18" s="197" t="s">
        <v>118</v>
      </c>
      <c r="E18" s="198">
        <f>SUM(E6:E17)</f>
        <v>0</v>
      </c>
      <c r="F18" s="200"/>
      <c r="G18" s="201"/>
      <c r="H18" s="203"/>
      <c r="I18" s="202"/>
      <c r="J18" s="17"/>
    </row>
    <row r="19" spans="1:10" ht="40.5" customHeight="1" thickTop="1" thickBot="1" x14ac:dyDescent="0.25">
      <c r="A19" s="581"/>
      <c r="B19" s="218" t="s">
        <v>84</v>
      </c>
      <c r="C19" s="219">
        <f>'Mon-Day 1-S2'!C2</f>
        <v>0</v>
      </c>
      <c r="D19" s="220">
        <f>'Mon-Day 1-S2'!F2</f>
        <v>0</v>
      </c>
      <c r="E19" s="326">
        <f>'Brief Summary'!B51</f>
        <v>0</v>
      </c>
      <c r="F19" s="420">
        <f t="shared" ref="F19:F30" si="2">(C19+D19)*E19</f>
        <v>0</v>
      </c>
      <c r="G19" s="560" t="s">
        <v>105</v>
      </c>
      <c r="H19" s="561"/>
      <c r="I19" s="562"/>
      <c r="J19" s="17"/>
    </row>
    <row r="20" spans="1:10" ht="25.5" customHeight="1" thickTop="1" thickBot="1" x14ac:dyDescent="0.25">
      <c r="A20" s="581"/>
      <c r="B20" s="126" t="s">
        <v>85</v>
      </c>
      <c r="C20" s="61">
        <f>'Tue-Day 2-S2'!C2</f>
        <v>0</v>
      </c>
      <c r="D20" s="66">
        <f>'Tue-Day 2-S2'!F2</f>
        <v>0</v>
      </c>
      <c r="E20" s="321">
        <f>'Brief Summary'!B52</f>
        <v>0</v>
      </c>
      <c r="F20" s="412">
        <f t="shared" si="2"/>
        <v>0</v>
      </c>
      <c r="G20" s="217">
        <f>IFERROR((C19*E19)+(C20*E20)+(C21*E21)+(C22*E22)+(C23*E23)+(C24*E24)+(C25*E25)+(C26*E26)+(C27*E27)+(C28*E28)+(C29*E29)+(C30*E30),0)</f>
        <v>0</v>
      </c>
      <c r="H20" s="542" t="s">
        <v>55</v>
      </c>
      <c r="I20" s="543"/>
      <c r="J20" s="17"/>
    </row>
    <row r="21" spans="1:10" ht="25.5" customHeight="1" thickBot="1" x14ac:dyDescent="0.25">
      <c r="A21" s="581"/>
      <c r="B21" s="127" t="s">
        <v>86</v>
      </c>
      <c r="C21" s="62">
        <f>'Wed-Day 3-S2'!C2</f>
        <v>0</v>
      </c>
      <c r="D21" s="67">
        <f>'Wed-Day 3-S2'!F2</f>
        <v>0</v>
      </c>
      <c r="E21" s="322">
        <f>'Brief Summary'!B53</f>
        <v>0</v>
      </c>
      <c r="F21" s="413">
        <f t="shared" si="2"/>
        <v>0</v>
      </c>
      <c r="G21" s="87">
        <f>G20/60</f>
        <v>0</v>
      </c>
      <c r="H21" s="540" t="s">
        <v>56</v>
      </c>
      <c r="I21" s="541"/>
      <c r="J21" s="17"/>
    </row>
    <row r="22" spans="1:10" ht="25.5" customHeight="1" thickBot="1" x14ac:dyDescent="0.25">
      <c r="A22" s="581"/>
      <c r="B22" s="128" t="s">
        <v>87</v>
      </c>
      <c r="C22" s="63">
        <f>'Thu-Day 4-S2'!C2</f>
        <v>0</v>
      </c>
      <c r="D22" s="68">
        <f>'Thu-Day 4-S2'!F2</f>
        <v>0</v>
      </c>
      <c r="E22" s="323">
        <f>'Brief Summary'!B54</f>
        <v>0</v>
      </c>
      <c r="F22" s="414">
        <f t="shared" si="2"/>
        <v>0</v>
      </c>
      <c r="G22" s="563" t="s">
        <v>106</v>
      </c>
      <c r="H22" s="564"/>
      <c r="I22" s="565"/>
      <c r="J22" s="17"/>
    </row>
    <row r="23" spans="1:10" ht="25.5" customHeight="1" thickBot="1" x14ac:dyDescent="0.25">
      <c r="A23" s="581"/>
      <c r="B23" s="129" t="s">
        <v>88</v>
      </c>
      <c r="C23" s="64">
        <f>'Fri-Day 5-S2'!C2</f>
        <v>0</v>
      </c>
      <c r="D23" s="69">
        <f>'Fri-Day 5-S2'!F2</f>
        <v>0</v>
      </c>
      <c r="E23" s="324">
        <f>'Brief Summary'!B55</f>
        <v>0</v>
      </c>
      <c r="F23" s="421">
        <f t="shared" si="2"/>
        <v>0</v>
      </c>
      <c r="G23" s="563"/>
      <c r="H23" s="564"/>
      <c r="I23" s="565"/>
      <c r="J23" s="17"/>
    </row>
    <row r="24" spans="1:10" ht="25.5" customHeight="1" thickBot="1" x14ac:dyDescent="0.25">
      <c r="A24" s="581"/>
      <c r="B24" s="130" t="s">
        <v>89</v>
      </c>
      <c r="C24" s="88">
        <f>'Day 6-S2'!C2</f>
        <v>0</v>
      </c>
      <c r="D24" s="89">
        <f>'Day 6-S2'!F2</f>
        <v>0</v>
      </c>
      <c r="E24" s="325">
        <f>'Brief Summary'!B56</f>
        <v>0</v>
      </c>
      <c r="F24" s="422">
        <f t="shared" si="2"/>
        <v>0</v>
      </c>
      <c r="G24" s="557">
        <f>IFERROR((D19*E19)+(D20*E20)+(D21*E21)+(D22*E22)+(D23*E23)+(D24*E24)+(D25*E25)+(D26*E26)+(D27*E27)+(D28*E28)+(D29*E29)+(D30*E30),0)</f>
        <v>0</v>
      </c>
      <c r="H24" s="556" t="s">
        <v>55</v>
      </c>
      <c r="I24" s="556"/>
      <c r="J24" s="17"/>
    </row>
    <row r="25" spans="1:10" ht="24.75" customHeight="1" thickBot="1" x14ac:dyDescent="0.25">
      <c r="A25" s="581"/>
      <c r="B25" s="405" t="s">
        <v>225</v>
      </c>
      <c r="C25" s="406">
        <f>'Extra Day A-S2'!C2</f>
        <v>0</v>
      </c>
      <c r="D25" s="407">
        <f>'Extra Day A-S2'!F2</f>
        <v>0</v>
      </c>
      <c r="E25" s="408">
        <f>'Brief Summary'!B57</f>
        <v>0</v>
      </c>
      <c r="F25" s="417">
        <f t="shared" si="2"/>
        <v>0</v>
      </c>
      <c r="G25" s="557"/>
      <c r="H25" s="556"/>
      <c r="I25" s="556"/>
      <c r="J25" s="184"/>
    </row>
    <row r="26" spans="1:10" ht="24.75" customHeight="1" thickBot="1" x14ac:dyDescent="0.25">
      <c r="A26" s="595"/>
      <c r="B26" s="405" t="s">
        <v>224</v>
      </c>
      <c r="C26" s="406">
        <f>'Extra Day B-S2'!C2</f>
        <v>0</v>
      </c>
      <c r="D26" s="407">
        <f>'Extra Day B-S2'!F2</f>
        <v>0</v>
      </c>
      <c r="E26" s="408">
        <f>'Brief Summary'!B58</f>
        <v>0</v>
      </c>
      <c r="F26" s="417">
        <f t="shared" si="2"/>
        <v>0</v>
      </c>
      <c r="G26" s="557"/>
      <c r="H26" s="556"/>
      <c r="I26" s="556"/>
      <c r="J26" s="17"/>
    </row>
    <row r="27" spans="1:10" ht="25.5" customHeight="1" thickBot="1" x14ac:dyDescent="0.25">
      <c r="B27" s="405" t="s">
        <v>223</v>
      </c>
      <c r="C27" s="406">
        <f>'Extra Day C-S2'!C2</f>
        <v>0</v>
      </c>
      <c r="D27" s="407">
        <f>'Extra Day C-S2'!F2</f>
        <v>0</v>
      </c>
      <c r="E27" s="408">
        <f>'Brief Summary'!B59</f>
        <v>0</v>
      </c>
      <c r="F27" s="417">
        <f t="shared" si="2"/>
        <v>0</v>
      </c>
      <c r="G27" s="558"/>
      <c r="H27" s="559"/>
      <c r="I27" s="559"/>
      <c r="J27" s="17"/>
    </row>
    <row r="28" spans="1:10" ht="24.75" customHeight="1" thickBot="1" x14ac:dyDescent="0.25">
      <c r="B28" s="405" t="s">
        <v>219</v>
      </c>
      <c r="C28" s="406">
        <f>'Extra Day D-S2'!C2</f>
        <v>0</v>
      </c>
      <c r="D28" s="407">
        <f>'Extra Day D-S2'!F2</f>
        <v>0</v>
      </c>
      <c r="E28" s="408">
        <f>'Brief Summary'!B60</f>
        <v>0</v>
      </c>
      <c r="F28" s="417">
        <f t="shared" si="2"/>
        <v>0</v>
      </c>
      <c r="G28" s="554">
        <f>G24/60</f>
        <v>0</v>
      </c>
      <c r="H28" s="556" t="s">
        <v>56</v>
      </c>
      <c r="I28" s="556"/>
      <c r="J28" s="17"/>
    </row>
    <row r="29" spans="1:10" ht="25.5" customHeight="1" thickBot="1" x14ac:dyDescent="0.25">
      <c r="B29" s="131" t="s">
        <v>90</v>
      </c>
      <c r="C29" s="118">
        <f>'Early Out 1-S2'!C2</f>
        <v>0</v>
      </c>
      <c r="D29" s="119">
        <f>'Early Out 1-S2'!F2</f>
        <v>0</v>
      </c>
      <c r="E29" s="409">
        <f>'Brief Summary'!B61</f>
        <v>0</v>
      </c>
      <c r="F29" s="418">
        <f t="shared" si="2"/>
        <v>0</v>
      </c>
      <c r="G29" s="554"/>
      <c r="H29" s="556"/>
      <c r="I29" s="556"/>
      <c r="J29" s="17"/>
    </row>
    <row r="30" spans="1:10" ht="25.5" customHeight="1" thickBot="1" x14ac:dyDescent="0.25">
      <c r="B30" s="190" t="s">
        <v>91</v>
      </c>
      <c r="C30" s="191">
        <f>'Early Out 2-S2'!C2</f>
        <v>0</v>
      </c>
      <c r="D30" s="192">
        <f>'Early Out 2-S2'!F2</f>
        <v>0</v>
      </c>
      <c r="E30" s="410">
        <f>'Brief Summary'!B62</f>
        <v>0</v>
      </c>
      <c r="F30" s="419">
        <f t="shared" si="2"/>
        <v>0</v>
      </c>
      <c r="G30" s="555"/>
      <c r="H30" s="540"/>
      <c r="I30" s="540"/>
      <c r="J30" s="17"/>
    </row>
    <row r="31" spans="1:10" ht="25.5" customHeight="1" thickTop="1" thickBot="1" x14ac:dyDescent="0.25">
      <c r="B31" s="199"/>
      <c r="C31" s="196" t="s">
        <v>120</v>
      </c>
      <c r="D31" s="197" t="s">
        <v>118</v>
      </c>
      <c r="E31" s="198">
        <f>SUM(E19:E30)</f>
        <v>0</v>
      </c>
      <c r="F31" s="200"/>
      <c r="G31" s="201"/>
      <c r="H31" s="203"/>
      <c r="I31" s="202"/>
    </row>
    <row r="32" spans="1:10" ht="27.75" customHeight="1" thickTop="1" thickBot="1" x14ac:dyDescent="0.25">
      <c r="B32" s="199"/>
      <c r="C32" s="195" t="s">
        <v>119</v>
      </c>
      <c r="D32" s="193" t="s">
        <v>118</v>
      </c>
      <c r="E32" s="194">
        <f>E18+E31</f>
        <v>0</v>
      </c>
      <c r="F32" s="204"/>
      <c r="G32" s="205"/>
      <c r="H32" s="206"/>
      <c r="I32" s="207"/>
    </row>
    <row r="33" spans="1:9" ht="25.5" customHeight="1" thickTop="1" thickBot="1" x14ac:dyDescent="0.25">
      <c r="B33" s="596" t="s">
        <v>115</v>
      </c>
      <c r="C33" s="547"/>
      <c r="D33" s="547"/>
      <c r="E33" s="547"/>
      <c r="F33" s="547"/>
      <c r="G33" s="597">
        <f>IFERROR(August!C6+September!C6+October!C6+November!C6+December!C6+January!C6+February!C6+March!C6+April!C6+May!C6+June!C6+July!C6,0)</f>
        <v>0</v>
      </c>
      <c r="H33" s="598"/>
      <c r="I33" s="183" t="s">
        <v>56</v>
      </c>
    </row>
    <row r="34" spans="1:9" ht="74.25" customHeight="1" thickTop="1" thickBot="1" x14ac:dyDescent="0.25">
      <c r="B34" s="546" t="s">
        <v>126</v>
      </c>
      <c r="C34" s="547"/>
      <c r="D34" s="547"/>
      <c r="E34" s="547"/>
      <c r="F34" s="215">
        <f>IFERROR(G7+G21+G33,0)</f>
        <v>0</v>
      </c>
      <c r="G34" s="544" t="s">
        <v>226</v>
      </c>
      <c r="H34" s="545"/>
      <c r="I34" s="214">
        <f>IFERROR((F3*G3)-F34,0)</f>
        <v>1200</v>
      </c>
    </row>
    <row r="35" spans="1:9" ht="25.5" customHeight="1" thickTop="1" thickBot="1" x14ac:dyDescent="0.25">
      <c r="B35" s="566" t="s">
        <v>57</v>
      </c>
      <c r="C35" s="567"/>
      <c r="D35" s="567"/>
      <c r="E35" s="567"/>
      <c r="F35" s="567"/>
      <c r="G35" s="567"/>
      <c r="H35" s="567"/>
      <c r="I35" s="568"/>
    </row>
    <row r="36" spans="1:9" ht="29.25" customHeight="1" thickBot="1" x14ac:dyDescent="0.25">
      <c r="B36" s="569"/>
      <c r="C36" s="570"/>
      <c r="D36" s="570"/>
      <c r="E36" s="570"/>
      <c r="F36" s="570"/>
      <c r="G36" s="570"/>
      <c r="H36" s="570"/>
      <c r="I36" s="571"/>
    </row>
    <row r="37" spans="1:9" ht="25.5" customHeight="1" thickBot="1" x14ac:dyDescent="0.25">
      <c r="B37" s="513" t="s">
        <v>38</v>
      </c>
      <c r="C37" s="514"/>
      <c r="D37" s="515"/>
      <c r="E37" s="572" t="s">
        <v>28</v>
      </c>
      <c r="F37" s="573"/>
      <c r="G37" s="573"/>
      <c r="H37" s="573"/>
      <c r="I37" s="574"/>
    </row>
    <row r="38" spans="1:9" ht="25.5" customHeight="1" thickBot="1" x14ac:dyDescent="0.25">
      <c r="B38" s="510" t="s">
        <v>29</v>
      </c>
      <c r="C38" s="511"/>
      <c r="D38" s="512"/>
      <c r="E38" s="575" t="s">
        <v>30</v>
      </c>
      <c r="F38" s="576"/>
      <c r="G38" s="576"/>
      <c r="H38" s="576"/>
      <c r="I38" s="577"/>
    </row>
    <row r="39" spans="1:9" ht="25.5" customHeight="1" thickBot="1" x14ac:dyDescent="0.25">
      <c r="B39" s="537" t="s">
        <v>31</v>
      </c>
      <c r="C39" s="538"/>
      <c r="D39" s="539"/>
      <c r="E39" s="516" t="s">
        <v>32</v>
      </c>
      <c r="F39" s="517"/>
      <c r="G39" s="517"/>
      <c r="H39" s="517"/>
      <c r="I39" s="518"/>
    </row>
    <row r="40" spans="1:9" ht="25.5" customHeight="1" thickBot="1" x14ac:dyDescent="0.25">
      <c r="B40" s="534" t="s">
        <v>33</v>
      </c>
      <c r="C40" s="535"/>
      <c r="D40" s="536"/>
      <c r="E40" s="519" t="s">
        <v>34</v>
      </c>
      <c r="F40" s="520"/>
      <c r="G40" s="520"/>
      <c r="H40" s="520"/>
      <c r="I40" s="521"/>
    </row>
    <row r="41" spans="1:9" ht="25.5" customHeight="1" thickBot="1" x14ac:dyDescent="0.25">
      <c r="B41" s="531" t="s">
        <v>35</v>
      </c>
      <c r="C41" s="532"/>
      <c r="D41" s="533"/>
      <c r="E41" s="522" t="s">
        <v>36</v>
      </c>
      <c r="F41" s="523"/>
      <c r="G41" s="523"/>
      <c r="H41" s="523"/>
      <c r="I41" s="524"/>
    </row>
    <row r="42" spans="1:9" ht="25.5" customHeight="1" thickBot="1" x14ac:dyDescent="0.25">
      <c r="A42" s="90"/>
      <c r="B42" s="528" t="s">
        <v>37</v>
      </c>
      <c r="C42" s="529"/>
      <c r="D42" s="530"/>
      <c r="E42" s="525" t="s">
        <v>124</v>
      </c>
      <c r="F42" s="526"/>
      <c r="G42" s="526"/>
      <c r="H42" s="526"/>
      <c r="I42" s="527"/>
    </row>
    <row r="43" spans="1:9" ht="28.5" customHeight="1" thickBot="1" x14ac:dyDescent="0.25">
      <c r="A43" s="91"/>
    </row>
    <row r="44" spans="1:9" ht="25.5" customHeight="1" thickBot="1" x14ac:dyDescent="0.25">
      <c r="A44" s="91"/>
    </row>
    <row r="45" spans="1:9" ht="25.5" customHeight="1" thickBot="1" x14ac:dyDescent="0.25">
      <c r="A45" s="91"/>
    </row>
    <row r="46" spans="1:9" ht="25.5" customHeight="1" thickBot="1" x14ac:dyDescent="0.25">
      <c r="A46" s="91"/>
    </row>
    <row r="47" spans="1:9" ht="25.5" customHeight="1" thickBot="1" x14ac:dyDescent="0.25">
      <c r="A47" s="91"/>
    </row>
    <row r="48" spans="1:9" ht="25.5" customHeight="1" thickBot="1" x14ac:dyDescent="0.25">
      <c r="A48" s="16"/>
    </row>
    <row r="49" spans="1:9" ht="25.5" customHeight="1" thickBot="1" x14ac:dyDescent="0.25">
      <c r="A49" s="16"/>
    </row>
    <row r="50" spans="1:9" ht="25.5" customHeight="1" thickBot="1" x14ac:dyDescent="0.25">
      <c r="A50" s="16"/>
      <c r="B50" s="20"/>
      <c r="C50" s="21"/>
      <c r="D50" s="21"/>
      <c r="E50" s="22"/>
      <c r="F50" s="23"/>
      <c r="G50" s="23"/>
      <c r="H50" s="18"/>
      <c r="I50" s="7"/>
    </row>
    <row r="51" spans="1:9" ht="25.5" customHeight="1" thickBot="1" x14ac:dyDescent="0.25">
      <c r="A51" s="16"/>
      <c r="B51" s="20"/>
      <c r="C51" s="21"/>
      <c r="D51" s="21"/>
      <c r="E51" s="22"/>
      <c r="F51" s="23"/>
      <c r="G51" s="23"/>
      <c r="H51" s="17"/>
    </row>
    <row r="52" spans="1:9" ht="25.5" customHeight="1" thickBot="1" x14ac:dyDescent="0.25">
      <c r="A52" s="16"/>
      <c r="B52" s="20"/>
      <c r="C52" s="21"/>
      <c r="D52" s="21"/>
      <c r="E52" s="22"/>
      <c r="F52" s="23"/>
      <c r="G52" s="23"/>
      <c r="H52" s="17"/>
    </row>
    <row r="53" spans="1:9" ht="25.5" customHeight="1" thickBot="1" x14ac:dyDescent="0.25">
      <c r="A53" s="16"/>
      <c r="B53" s="20"/>
      <c r="C53" s="21"/>
      <c r="D53" s="21"/>
      <c r="E53" s="22"/>
      <c r="F53" s="23"/>
      <c r="G53" s="23"/>
      <c r="H53" s="17"/>
    </row>
    <row r="54" spans="1:9" ht="25.5" customHeight="1" thickBot="1" x14ac:dyDescent="0.25">
      <c r="A54" s="16"/>
      <c r="B54" s="24"/>
      <c r="C54" s="23"/>
      <c r="D54" s="25"/>
      <c r="E54" s="26"/>
      <c r="F54" s="23"/>
      <c r="G54" s="23"/>
      <c r="H54" s="17"/>
    </row>
    <row r="55" spans="1:9" ht="25.5" customHeight="1" thickBot="1" x14ac:dyDescent="0.25">
      <c r="B55" s="19"/>
      <c r="C55" s="19"/>
      <c r="D55" s="19"/>
      <c r="E55" s="19"/>
      <c r="F55" s="19"/>
      <c r="G55" s="19"/>
    </row>
    <row r="56" spans="1:9" ht="25.5" customHeight="1" x14ac:dyDescent="0.2"/>
    <row r="57" spans="1:9" ht="25.5" customHeight="1" x14ac:dyDescent="0.2"/>
    <row r="58" spans="1:9" ht="25.5" customHeight="1" x14ac:dyDescent="0.2"/>
  </sheetData>
  <sheetProtection algorithmName="SHA-512" hashValue="fWoJqBdzGyUVJf+6YroEevcjVnsPAQByBtjxTofUxz2EZoOcKc2er2Snri3usjGxnnkrPMlVeBCiH3FvpoDzYA==" saltValue="GqxAd8DuDkO6o453RfuA9w==" spinCount="100000" sheet="1" formatColumns="0"/>
  <mergeCells count="45">
    <mergeCell ref="G3:H3"/>
    <mergeCell ref="B2:C2"/>
    <mergeCell ref="D2:F2"/>
    <mergeCell ref="B1:C1"/>
    <mergeCell ref="D1:F1"/>
    <mergeCell ref="H1:I1"/>
    <mergeCell ref="H2:I2"/>
    <mergeCell ref="B35:I36"/>
    <mergeCell ref="E37:I37"/>
    <mergeCell ref="E38:I38"/>
    <mergeCell ref="N3:O3"/>
    <mergeCell ref="A3:A5"/>
    <mergeCell ref="A6:A11"/>
    <mergeCell ref="G5:I5"/>
    <mergeCell ref="G8:I9"/>
    <mergeCell ref="H6:I6"/>
    <mergeCell ref="H7:I7"/>
    <mergeCell ref="G4:H4"/>
    <mergeCell ref="G10:G13"/>
    <mergeCell ref="H10:I13"/>
    <mergeCell ref="A12:A26"/>
    <mergeCell ref="B33:F33"/>
    <mergeCell ref="G33:H33"/>
    <mergeCell ref="H21:I21"/>
    <mergeCell ref="H20:I20"/>
    <mergeCell ref="G34:H34"/>
    <mergeCell ref="B34:E34"/>
    <mergeCell ref="G14:G17"/>
    <mergeCell ref="H14:I17"/>
    <mergeCell ref="G28:G30"/>
    <mergeCell ref="H28:I30"/>
    <mergeCell ref="G24:G27"/>
    <mergeCell ref="H24:I27"/>
    <mergeCell ref="G19:I19"/>
    <mergeCell ref="G22:I23"/>
    <mergeCell ref="E42:I42"/>
    <mergeCell ref="B42:D42"/>
    <mergeCell ref="B41:D41"/>
    <mergeCell ref="B40:D40"/>
    <mergeCell ref="B39:D39"/>
    <mergeCell ref="B38:D38"/>
    <mergeCell ref="B37:D37"/>
    <mergeCell ref="E39:I39"/>
    <mergeCell ref="E40:I40"/>
    <mergeCell ref="E41:I41"/>
  </mergeCells>
  <dataValidations disablePrompts="1" count="1">
    <dataValidation type="decimal" allowBlank="1" showInputMessage="1" showErrorMessage="1" error="This cell requires you to enter the number of times this day repeats through the year." prompt="This is total number of occurences, which should be equal to your total number of instruction." sqref="E31:E32 E18" xr:uid="{00000000-0002-0000-0000-000001000000}">
      <formula1>0</formula1>
      <formula2>50</formula2>
    </dataValidation>
  </dataValidations>
  <hyperlinks>
    <hyperlink ref="B6" location="'Mon-Day 1-S1'!A1" display="MON | Day 1 - Sem 1" xr:uid="{00000000-0004-0000-0000-000000000000}"/>
    <hyperlink ref="B7" location="'Tue-Day 2-S1'!A1" display="TUE | Day 2 - Sem 1" xr:uid="{00000000-0004-0000-0000-000001000000}"/>
    <hyperlink ref="B8" location="'Wed-Day 3-S1'!A1" display="WED | Day 3 - Sem 1" xr:uid="{00000000-0004-0000-0000-000002000000}"/>
    <hyperlink ref="B9" location="'Thu-Day 4-S1'!A1" display="THU | Day 4 - Sem 1" xr:uid="{00000000-0004-0000-0000-000003000000}"/>
    <hyperlink ref="B10" location="'Fri-Day 5-S1'!A1" display="FRI | Day 5 - Sem 1" xr:uid="{00000000-0004-0000-0000-000004000000}"/>
    <hyperlink ref="B11" location="'Day 6-S1'!A1" display="Day 6 - Sem 1" xr:uid="{00000000-0004-0000-0000-000005000000}"/>
    <hyperlink ref="E37" location="September!ColumnTitle1" display="September" xr:uid="{00000000-0004-0000-0000-000006000000}"/>
    <hyperlink ref="B37" location="August!Print_Titles" display="August" xr:uid="{00000000-0004-0000-0000-000007000000}"/>
    <hyperlink ref="B38" location="October!A1" display="October" xr:uid="{00000000-0004-0000-0000-000008000000}"/>
    <hyperlink ref="E38" location="November!A1" display="November" xr:uid="{00000000-0004-0000-0000-00000B000000}"/>
    <hyperlink ref="B39" location="December!A1" display="December" xr:uid="{00000000-0004-0000-0000-000010000000}"/>
    <hyperlink ref="E39" location="January!A1" display="January" xr:uid="{00000000-0004-0000-0000-000013000000}"/>
    <hyperlink ref="B40" location="February!A1" display="February" xr:uid="{00000000-0004-0000-0000-000018000000}"/>
    <hyperlink ref="E40" location="March!A1" display="March" xr:uid="{00000000-0004-0000-0000-00001B000000}"/>
    <hyperlink ref="B41" location="April!A1" display="April" xr:uid="{00000000-0004-0000-0000-000020000000}"/>
    <hyperlink ref="E41" location="May!A1" display="May" xr:uid="{00000000-0004-0000-0000-000023000000}"/>
    <hyperlink ref="B42" location="June!A1" display="June" xr:uid="{00000000-0004-0000-0000-000028000000}"/>
    <hyperlink ref="B16" location="'Early Out 1-S1'!A1" display="Early Out 1 - Sem 1" xr:uid="{00000000-0004-0000-0000-00002B000000}"/>
    <hyperlink ref="B17" location="'Early Out 2-S1'!A1" display="Early Out 2 - Sem 1" xr:uid="{00000000-0004-0000-0000-00002C000000}"/>
    <hyperlink ref="B19" location="'Mon-Day 1-S2'!A1" display="MON | Day 1 - Sem 2" xr:uid="{00000000-0004-0000-0000-00002D000000}"/>
    <hyperlink ref="B20" location="'Tue-Day 2-S2'!A1" display="TUE | Day 2 - Sem 2" xr:uid="{00000000-0004-0000-0000-00002E000000}"/>
    <hyperlink ref="B21" location="'Wed-Day 3-S2'!A1" display="WED | Day 3 - Sem 2" xr:uid="{00000000-0004-0000-0000-00002F000000}"/>
    <hyperlink ref="B22" location="'Thu-Day 4-S2'!A1" display="THU | Day 4 - Sem 2" xr:uid="{00000000-0004-0000-0000-000030000000}"/>
    <hyperlink ref="B23" location="'Fri-Day 5-S2'!A1" display="FRI | Day 5 - Sem 2" xr:uid="{00000000-0004-0000-0000-000031000000}"/>
    <hyperlink ref="B24" location="'Day 6-S2'!A1" display="Day 6 - Sem 2" xr:uid="{00000000-0004-0000-0000-000032000000}"/>
    <hyperlink ref="B29" location="'Early Out 1-S2'!A1" display="Early Out 1 - Sem 2" xr:uid="{00000000-0004-0000-0000-000033000000}"/>
    <hyperlink ref="B30" location="'Early Out 2-S2'!A1" display="Early Out 2 - Sem 2" xr:uid="{00000000-0004-0000-0000-000034000000}"/>
    <hyperlink ref="E42" location="November!A1" display="November" xr:uid="{00000000-0004-0000-0000-000040000000}"/>
    <hyperlink ref="B12" location="'Extra Day A-S1'!A1" display="'Extra Day A-S1'!A1" xr:uid="{36F71567-EA06-4B8B-9A90-76B240F5FEDC}"/>
    <hyperlink ref="B13" location="'Extra Day B-S1'!A1" display="'Extra Day B-S1'!A1" xr:uid="{49E8DEAF-0589-43A0-AAC7-60DB3D8BEC89}"/>
    <hyperlink ref="B14" location="'Extra Day C-S1'!A1" display="'Extra Day C-S1'!A1" xr:uid="{AE1DDE75-CA23-4E5C-96C2-577010E39B05}"/>
    <hyperlink ref="B15" location="'Extra Day D-S2'!A1" display="'Extra Day D-S2'!A1" xr:uid="{934C0CFE-8752-4C54-93FF-BE9778C79ADC}"/>
    <hyperlink ref="B25" location="'Extra Day A-S2'!A1" display="'Extra Day A-S2'!A1" xr:uid="{1A5F99D6-1851-4EC5-93AC-EBF9360B6C29}"/>
    <hyperlink ref="B26" location="'Extra Day B-S2'!A1" display="'Extra Day B-S2'!A1" xr:uid="{1D7589B8-941B-4C2A-A907-2EC7C8D25FBA}"/>
    <hyperlink ref="B27" location="'Extra Day C-S2'!A1" display="'Extra Day C-S2'!A1" xr:uid="{F28384F1-966D-41B8-9A4D-9C250D66EEDF}"/>
    <hyperlink ref="B28" location="'Extra Day D-S2'!A1" display="'Extra Day D-S2'!A1" xr:uid="{EC20F894-4F9E-423A-AB57-0042A6830963}"/>
  </hyperlinks>
  <printOptions horizontalCentered="1"/>
  <pageMargins left="0.23622047244094491" right="0.23622047244094491" top="0.19685039370078741" bottom="0.19685039370078741" header="0.31496062992125984" footer="0.31496062992125984"/>
  <pageSetup scale="56" fitToHeight="0" orientation="landscape" r:id="rId1"/>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theme="4"/>
    <pageSetUpPr fitToPage="1"/>
  </sheetPr>
  <dimension ref="B1:Q39"/>
  <sheetViews>
    <sheetView showGridLines="0" zoomScale="75" zoomScaleNormal="75" workbookViewId="0">
      <pane xSplit="14" ySplit="7" topLeftCell="V8" activePane="bottomRight" state="frozen"/>
      <selection activeCell="E6" sqref="B6:E6"/>
      <selection pane="topRight" activeCell="E6" sqref="B6:E6"/>
      <selection pane="bottomLeft" activeCell="E6" sqref="B6:E6"/>
      <selection pane="bottomRight" activeCell="G15" sqref="F15:G15"/>
    </sheetView>
  </sheetViews>
  <sheetFormatPr defaultColWidth="9" defaultRowHeight="20.25" customHeight="1" x14ac:dyDescent="0.25"/>
  <cols>
    <col min="1" max="1" width="0.90625" style="9" customWidth="1"/>
    <col min="2" max="2" width="21.08984375" style="9" customWidth="1"/>
    <col min="3" max="3" width="14.453125" style="9" customWidth="1"/>
    <col min="4" max="4" width="20" style="9" customWidth="1"/>
    <col min="5" max="5" width="17.08984375" style="9" customWidth="1"/>
    <col min="6" max="6" width="16.08984375" style="9" customWidth="1"/>
    <col min="7" max="7" width="12.453125" style="9" customWidth="1"/>
    <col min="8" max="8" width="15.90625" style="9" customWidth="1"/>
    <col min="9" max="9" width="18" style="15" customWidth="1"/>
    <col min="10" max="10" width="12.08984375" style="9" customWidth="1"/>
    <col min="11" max="11" width="23.08984375" style="9" customWidth="1"/>
    <col min="12" max="12" width="13.08984375" style="9" customWidth="1"/>
    <col min="13" max="13" width="13.453125" style="9" customWidth="1"/>
    <col min="14" max="14" width="9.90625" style="9" customWidth="1"/>
    <col min="15" max="15" width="1.90625" style="9" customWidth="1"/>
    <col min="16" max="16384" width="9" style="9"/>
  </cols>
  <sheetData>
    <row r="1" spans="2:17" ht="35.25" customHeight="1" thickTop="1" thickBot="1" x14ac:dyDescent="0.5">
      <c r="B1" s="643" t="s">
        <v>60</v>
      </c>
      <c r="C1" s="643"/>
      <c r="D1" s="643"/>
      <c r="E1" s="643"/>
      <c r="F1" s="643"/>
      <c r="G1" s="643"/>
      <c r="H1" s="643"/>
      <c r="I1" s="644"/>
      <c r="J1" s="626" t="s">
        <v>19</v>
      </c>
      <c r="K1" s="627"/>
      <c r="L1" s="144" t="s">
        <v>16</v>
      </c>
      <c r="M1" s="143" t="s">
        <v>19</v>
      </c>
      <c r="N1" s="144" t="s">
        <v>16</v>
      </c>
      <c r="O1" s="58"/>
    </row>
    <row r="2" spans="2:17" ht="46.5" customHeight="1" thickBot="1" x14ac:dyDescent="0.3">
      <c r="B2" s="333" t="s">
        <v>24</v>
      </c>
      <c r="C2" s="334" t="str">
        <f>August!C2</f>
        <v>Type your name here.</v>
      </c>
      <c r="D2" s="331">
        <f>'Detailed Summary'!G2</f>
        <v>1</v>
      </c>
      <c r="E2" s="332" t="s">
        <v>23</v>
      </c>
      <c r="F2" s="42" t="s">
        <v>42</v>
      </c>
      <c r="G2" s="41">
        <f>'Detailed Summary'!G7</f>
        <v>0</v>
      </c>
      <c r="H2" s="620" t="s">
        <v>108</v>
      </c>
      <c r="I2" s="613"/>
      <c r="J2" s="628" t="s">
        <v>76</v>
      </c>
      <c r="K2" s="629"/>
      <c r="L2" s="135">
        <f>'Detailed Summary'!C6+'Detailed Summary'!D6</f>
        <v>0</v>
      </c>
      <c r="M2" s="160" t="s">
        <v>81</v>
      </c>
      <c r="N2" s="161">
        <f>'Detailed Summary'!C11+'Detailed Summary'!D11</f>
        <v>0</v>
      </c>
      <c r="O2" s="58"/>
    </row>
    <row r="3" spans="2:17" ht="46.5" customHeight="1" thickBot="1" x14ac:dyDescent="0.3">
      <c r="B3" s="335" t="s">
        <v>22</v>
      </c>
      <c r="C3" s="634" t="str">
        <f>August!C3</f>
        <v>Type your school here.</v>
      </c>
      <c r="D3" s="634"/>
      <c r="E3" s="635"/>
      <c r="F3" s="43" t="s">
        <v>43</v>
      </c>
      <c r="G3" s="97">
        <f>'Detailed Summary'!G14</f>
        <v>0</v>
      </c>
      <c r="H3" s="621"/>
      <c r="I3" s="613"/>
      <c r="J3" s="630" t="s">
        <v>77</v>
      </c>
      <c r="K3" s="631"/>
      <c r="L3" s="136">
        <f>'Detailed Summary'!C7+'Detailed Summary'!D7</f>
        <v>0</v>
      </c>
      <c r="M3" s="141" t="s">
        <v>82</v>
      </c>
      <c r="N3" s="142">
        <f>'Detailed Summary'!C16+'Detailed Summary'!D16</f>
        <v>0</v>
      </c>
      <c r="O3" s="58"/>
    </row>
    <row r="4" spans="2:17" ht="78" customHeight="1" thickBot="1" x14ac:dyDescent="0.3">
      <c r="B4" s="98" t="s">
        <v>135</v>
      </c>
      <c r="C4" s="241">
        <f>'Detailed Summary'!G3</f>
        <v>1200</v>
      </c>
      <c r="D4" s="98" t="s">
        <v>70</v>
      </c>
      <c r="E4" s="182">
        <f>IFERROR(D2*1200,0)</f>
        <v>1200</v>
      </c>
      <c r="F4" s="98" t="s">
        <v>128</v>
      </c>
      <c r="G4" s="182">
        <f>September!B6</f>
        <v>1200</v>
      </c>
      <c r="I4" s="641" t="s">
        <v>26</v>
      </c>
      <c r="J4" s="632" t="s">
        <v>78</v>
      </c>
      <c r="K4" s="633"/>
      <c r="L4" s="137">
        <f>'Detailed Summary'!C8+'Detailed Summary'!D8</f>
        <v>0</v>
      </c>
      <c r="M4" s="139" t="s">
        <v>83</v>
      </c>
      <c r="N4" s="140">
        <f>'Detailed Summary'!C17+'Detailed Summary'!D17</f>
        <v>0</v>
      </c>
      <c r="O4" s="58"/>
    </row>
    <row r="5" spans="2:17" ht="76.5" customHeight="1" thickBot="1" x14ac:dyDescent="0.35">
      <c r="B5" s="222" t="s">
        <v>127</v>
      </c>
      <c r="C5" s="223" t="s">
        <v>113</v>
      </c>
      <c r="D5" s="224" t="s">
        <v>125</v>
      </c>
      <c r="E5" s="181" t="s">
        <v>54</v>
      </c>
      <c r="F5" s="10"/>
      <c r="G5" s="10"/>
      <c r="I5" s="642"/>
      <c r="J5" s="616" t="s">
        <v>79</v>
      </c>
      <c r="K5" s="617"/>
      <c r="L5" s="138">
        <f>'Detailed Summary'!C9+'Detailed Summary'!D9</f>
        <v>0</v>
      </c>
      <c r="M5" s="58"/>
      <c r="N5" s="58"/>
      <c r="O5" s="58"/>
    </row>
    <row r="6" spans="2:17" ht="28.5" customHeight="1" thickBot="1" x14ac:dyDescent="0.35">
      <c r="B6" s="230">
        <f>G4-D6</f>
        <v>1200</v>
      </c>
      <c r="C6" s="226">
        <f>SUM(I8:I38)/60</f>
        <v>0</v>
      </c>
      <c r="D6" s="227">
        <f>SUM(K8:K38)</f>
        <v>0</v>
      </c>
      <c r="E6" s="186">
        <f>September!E6+D6</f>
        <v>0</v>
      </c>
      <c r="F6" s="10"/>
      <c r="G6" s="10"/>
      <c r="I6" s="188">
        <f>August!B6-E6</f>
        <v>1200</v>
      </c>
      <c r="J6" s="636" t="s">
        <v>80</v>
      </c>
      <c r="K6" s="619"/>
      <c r="L6" s="162">
        <f>'Detailed Summary'!C10+'Detailed Summary'!D10</f>
        <v>0</v>
      </c>
      <c r="M6" s="58"/>
      <c r="N6" s="58"/>
      <c r="O6" s="58"/>
    </row>
    <row r="7" spans="2:17" ht="89.25" customHeight="1" thickTop="1" x14ac:dyDescent="0.25">
      <c r="B7" s="56" t="s">
        <v>21</v>
      </c>
      <c r="C7" s="54" t="s">
        <v>44</v>
      </c>
      <c r="D7" s="101" t="s">
        <v>122</v>
      </c>
      <c r="E7" s="101" t="s">
        <v>114</v>
      </c>
      <c r="F7" s="54" t="s">
        <v>45</v>
      </c>
      <c r="G7" s="55" t="s">
        <v>51</v>
      </c>
      <c r="H7" s="57" t="s">
        <v>46</v>
      </c>
      <c r="I7" s="235" t="s">
        <v>112</v>
      </c>
      <c r="J7" s="234" t="s">
        <v>52</v>
      </c>
      <c r="K7" s="180" t="s">
        <v>53</v>
      </c>
      <c r="L7" s="58"/>
      <c r="M7" s="58"/>
      <c r="N7" s="58"/>
      <c r="O7" s="58"/>
      <c r="P7" s="134"/>
      <c r="Q7" s="134"/>
    </row>
    <row r="8" spans="2:17" ht="19.8" x14ac:dyDescent="0.25">
      <c r="B8" s="248">
        <v>44835</v>
      </c>
      <c r="C8" s="270"/>
      <c r="D8" s="270"/>
      <c r="E8" s="270"/>
      <c r="F8" s="270"/>
      <c r="G8" s="260"/>
      <c r="H8" s="259"/>
      <c r="I8" s="159">
        <f t="shared" ref="I8:I38" si="0">E8</f>
        <v>0</v>
      </c>
      <c r="J8" s="228">
        <f t="shared" ref="J8:J38" si="1">IFERROR(C8+D8+F8+H8,0)</f>
        <v>0</v>
      </c>
      <c r="K8" s="174">
        <f t="shared" ref="K8:K38" si="2">IFERROR(J8/60,0)</f>
        <v>0</v>
      </c>
      <c r="L8" s="134"/>
      <c r="M8" s="134"/>
      <c r="N8" s="134"/>
      <c r="O8" s="134"/>
    </row>
    <row r="9" spans="2:17" ht="19.8" x14ac:dyDescent="0.25">
      <c r="B9" s="248">
        <v>44836</v>
      </c>
      <c r="C9" s="270"/>
      <c r="D9" s="270"/>
      <c r="E9" s="270"/>
      <c r="F9" s="270"/>
      <c r="G9" s="260"/>
      <c r="H9" s="259"/>
      <c r="I9" s="159">
        <f t="shared" si="0"/>
        <v>0</v>
      </c>
      <c r="J9" s="228">
        <f t="shared" si="1"/>
        <v>0</v>
      </c>
      <c r="K9" s="174">
        <f t="shared" si="2"/>
        <v>0</v>
      </c>
    </row>
    <row r="10" spans="2:17" ht="19.8" x14ac:dyDescent="0.25">
      <c r="B10" s="242">
        <v>44837</v>
      </c>
      <c r="C10" s="266"/>
      <c r="D10" s="266"/>
      <c r="E10" s="266"/>
      <c r="F10" s="266"/>
      <c r="G10" s="262"/>
      <c r="H10" s="263"/>
      <c r="I10" s="159">
        <f t="shared" si="0"/>
        <v>0</v>
      </c>
      <c r="J10" s="228">
        <f t="shared" si="1"/>
        <v>0</v>
      </c>
      <c r="K10" s="174">
        <f t="shared" si="2"/>
        <v>0</v>
      </c>
    </row>
    <row r="11" spans="2:17" ht="19.8" x14ac:dyDescent="0.25">
      <c r="B11" s="242">
        <v>44838</v>
      </c>
      <c r="C11" s="266"/>
      <c r="D11" s="266"/>
      <c r="E11" s="266"/>
      <c r="F11" s="266"/>
      <c r="G11" s="262"/>
      <c r="H11" s="263"/>
      <c r="I11" s="159">
        <f t="shared" si="0"/>
        <v>0</v>
      </c>
      <c r="J11" s="228">
        <f t="shared" si="1"/>
        <v>0</v>
      </c>
      <c r="K11" s="174">
        <f t="shared" si="2"/>
        <v>0</v>
      </c>
    </row>
    <row r="12" spans="2:17" ht="19.8" x14ac:dyDescent="0.25">
      <c r="B12" s="242">
        <v>44839</v>
      </c>
      <c r="C12" s="266"/>
      <c r="D12" s="266"/>
      <c r="E12" s="266"/>
      <c r="F12" s="266"/>
      <c r="G12" s="262"/>
      <c r="H12" s="263"/>
      <c r="I12" s="159">
        <f t="shared" si="0"/>
        <v>0</v>
      </c>
      <c r="J12" s="228">
        <f t="shared" si="1"/>
        <v>0</v>
      </c>
      <c r="K12" s="174">
        <f t="shared" si="2"/>
        <v>0</v>
      </c>
    </row>
    <row r="13" spans="2:17" ht="19.8" x14ac:dyDescent="0.25">
      <c r="B13" s="242">
        <v>44840</v>
      </c>
      <c r="C13" s="266"/>
      <c r="D13" s="266"/>
      <c r="E13" s="266"/>
      <c r="F13" s="266"/>
      <c r="G13" s="262"/>
      <c r="H13" s="263"/>
      <c r="I13" s="159">
        <f t="shared" si="0"/>
        <v>0</v>
      </c>
      <c r="J13" s="228">
        <f t="shared" si="1"/>
        <v>0</v>
      </c>
      <c r="K13" s="174">
        <f t="shared" si="2"/>
        <v>0</v>
      </c>
    </row>
    <row r="14" spans="2:17" ht="19.8" x14ac:dyDescent="0.25">
      <c r="B14" s="242">
        <v>44841</v>
      </c>
      <c r="C14" s="266"/>
      <c r="D14" s="266"/>
      <c r="E14" s="266"/>
      <c r="F14" s="266"/>
      <c r="G14" s="269"/>
      <c r="H14" s="263"/>
      <c r="I14" s="159">
        <f t="shared" si="0"/>
        <v>0</v>
      </c>
      <c r="J14" s="228">
        <f t="shared" si="1"/>
        <v>0</v>
      </c>
      <c r="K14" s="174">
        <f t="shared" si="2"/>
        <v>0</v>
      </c>
    </row>
    <row r="15" spans="2:17" ht="19.8" x14ac:dyDescent="0.25">
      <c r="B15" s="248">
        <v>44842</v>
      </c>
      <c r="C15" s="270"/>
      <c r="D15" s="270"/>
      <c r="E15" s="270"/>
      <c r="F15" s="270"/>
      <c r="G15" s="260"/>
      <c r="H15" s="259"/>
      <c r="I15" s="159">
        <f t="shared" si="0"/>
        <v>0</v>
      </c>
      <c r="J15" s="228">
        <f t="shared" si="1"/>
        <v>0</v>
      </c>
      <c r="K15" s="174">
        <f t="shared" si="2"/>
        <v>0</v>
      </c>
    </row>
    <row r="16" spans="2:17" ht="19.8" x14ac:dyDescent="0.25">
      <c r="B16" s="248">
        <v>44843</v>
      </c>
      <c r="C16" s="270"/>
      <c r="D16" s="270"/>
      <c r="E16" s="270"/>
      <c r="F16" s="270"/>
      <c r="G16" s="260"/>
      <c r="H16" s="259"/>
      <c r="I16" s="159">
        <f t="shared" si="0"/>
        <v>0</v>
      </c>
      <c r="J16" s="228">
        <f t="shared" si="1"/>
        <v>0</v>
      </c>
      <c r="K16" s="174">
        <f t="shared" si="2"/>
        <v>0</v>
      </c>
    </row>
    <row r="17" spans="2:11" ht="25.2" x14ac:dyDescent="0.25">
      <c r="B17" s="248">
        <v>44844</v>
      </c>
      <c r="C17" s="270"/>
      <c r="D17" s="270"/>
      <c r="E17" s="270"/>
      <c r="F17" s="270"/>
      <c r="G17" s="260" t="s">
        <v>75</v>
      </c>
      <c r="H17" s="259"/>
      <c r="I17" s="159">
        <f t="shared" si="0"/>
        <v>0</v>
      </c>
      <c r="J17" s="228">
        <f t="shared" si="1"/>
        <v>0</v>
      </c>
      <c r="K17" s="174">
        <f t="shared" si="2"/>
        <v>0</v>
      </c>
    </row>
    <row r="18" spans="2:11" ht="19.8" x14ac:dyDescent="0.25">
      <c r="B18" s="242">
        <v>44845</v>
      </c>
      <c r="C18" s="266"/>
      <c r="D18" s="266"/>
      <c r="E18" s="266"/>
      <c r="F18" s="266"/>
      <c r="G18" s="262"/>
      <c r="H18" s="263"/>
      <c r="I18" s="159">
        <f t="shared" si="0"/>
        <v>0</v>
      </c>
      <c r="J18" s="228">
        <f t="shared" si="1"/>
        <v>0</v>
      </c>
      <c r="K18" s="174">
        <f t="shared" si="2"/>
        <v>0</v>
      </c>
    </row>
    <row r="19" spans="2:11" ht="18.75" customHeight="1" x14ac:dyDescent="0.25">
      <c r="B19" s="242">
        <v>44846</v>
      </c>
      <c r="C19" s="266"/>
      <c r="D19" s="266"/>
      <c r="E19" s="266"/>
      <c r="F19" s="266"/>
      <c r="G19" s="262"/>
      <c r="H19" s="263"/>
      <c r="I19" s="159">
        <f t="shared" si="0"/>
        <v>0</v>
      </c>
      <c r="J19" s="228">
        <f t="shared" si="1"/>
        <v>0</v>
      </c>
      <c r="K19" s="174">
        <f t="shared" si="2"/>
        <v>0</v>
      </c>
    </row>
    <row r="20" spans="2:11" ht="19.8" x14ac:dyDescent="0.25">
      <c r="B20" s="242">
        <v>44847</v>
      </c>
      <c r="C20" s="266"/>
      <c r="D20" s="266"/>
      <c r="E20" s="266"/>
      <c r="F20" s="266"/>
      <c r="G20" s="262"/>
      <c r="H20" s="263"/>
      <c r="I20" s="159">
        <f t="shared" si="0"/>
        <v>0</v>
      </c>
      <c r="J20" s="228">
        <f t="shared" si="1"/>
        <v>0</v>
      </c>
      <c r="K20" s="174">
        <f t="shared" si="2"/>
        <v>0</v>
      </c>
    </row>
    <row r="21" spans="2:11" ht="19.8" x14ac:dyDescent="0.25">
      <c r="B21" s="242">
        <v>44848</v>
      </c>
      <c r="C21" s="266"/>
      <c r="D21" s="266"/>
      <c r="E21" s="266"/>
      <c r="F21" s="266"/>
      <c r="G21" s="269"/>
      <c r="H21" s="263"/>
      <c r="I21" s="159">
        <f t="shared" si="0"/>
        <v>0</v>
      </c>
      <c r="J21" s="228">
        <f t="shared" si="1"/>
        <v>0</v>
      </c>
      <c r="K21" s="174">
        <f t="shared" si="2"/>
        <v>0</v>
      </c>
    </row>
    <row r="22" spans="2:11" ht="19.8" x14ac:dyDescent="0.25">
      <c r="B22" s="248">
        <v>44849</v>
      </c>
      <c r="C22" s="270"/>
      <c r="D22" s="270"/>
      <c r="E22" s="270"/>
      <c r="F22" s="270"/>
      <c r="G22" s="260"/>
      <c r="H22" s="259"/>
      <c r="I22" s="159">
        <f t="shared" si="0"/>
        <v>0</v>
      </c>
      <c r="J22" s="228">
        <f t="shared" si="1"/>
        <v>0</v>
      </c>
      <c r="K22" s="174">
        <f t="shared" si="2"/>
        <v>0</v>
      </c>
    </row>
    <row r="23" spans="2:11" ht="19.8" x14ac:dyDescent="0.25">
      <c r="B23" s="248">
        <v>44850</v>
      </c>
      <c r="C23" s="270"/>
      <c r="D23" s="270"/>
      <c r="E23" s="270"/>
      <c r="F23" s="270"/>
      <c r="G23" s="258"/>
      <c r="H23" s="259"/>
      <c r="I23" s="159">
        <f t="shared" si="0"/>
        <v>0</v>
      </c>
      <c r="J23" s="228">
        <f t="shared" si="1"/>
        <v>0</v>
      </c>
      <c r="K23" s="174">
        <f t="shared" si="2"/>
        <v>0</v>
      </c>
    </row>
    <row r="24" spans="2:11" ht="19.8" x14ac:dyDescent="0.25">
      <c r="B24" s="242">
        <v>44851</v>
      </c>
      <c r="C24" s="266"/>
      <c r="D24" s="266"/>
      <c r="E24" s="266"/>
      <c r="F24" s="266"/>
      <c r="G24" s="262"/>
      <c r="H24" s="263"/>
      <c r="I24" s="159">
        <f t="shared" si="0"/>
        <v>0</v>
      </c>
      <c r="J24" s="228">
        <f t="shared" si="1"/>
        <v>0</v>
      </c>
      <c r="K24" s="174">
        <f t="shared" si="2"/>
        <v>0</v>
      </c>
    </row>
    <row r="25" spans="2:11" ht="19.8" x14ac:dyDescent="0.25">
      <c r="B25" s="242">
        <v>44852</v>
      </c>
      <c r="C25" s="266"/>
      <c r="D25" s="266"/>
      <c r="E25" s="266"/>
      <c r="F25" s="266"/>
      <c r="G25" s="262"/>
      <c r="H25" s="263"/>
      <c r="I25" s="159">
        <f t="shared" si="0"/>
        <v>0</v>
      </c>
      <c r="J25" s="228">
        <f t="shared" si="1"/>
        <v>0</v>
      </c>
      <c r="K25" s="174">
        <f t="shared" si="2"/>
        <v>0</v>
      </c>
    </row>
    <row r="26" spans="2:11" ht="19.8" x14ac:dyDescent="0.25">
      <c r="B26" s="242">
        <v>44853</v>
      </c>
      <c r="C26" s="266"/>
      <c r="D26" s="266"/>
      <c r="E26" s="266"/>
      <c r="F26" s="266"/>
      <c r="G26" s="262"/>
      <c r="H26" s="263"/>
      <c r="I26" s="159">
        <f t="shared" si="0"/>
        <v>0</v>
      </c>
      <c r="J26" s="228">
        <f t="shared" si="1"/>
        <v>0</v>
      </c>
      <c r="K26" s="174">
        <f t="shared" si="2"/>
        <v>0</v>
      </c>
    </row>
    <row r="27" spans="2:11" ht="19.8" x14ac:dyDescent="0.25">
      <c r="B27" s="242">
        <v>44854</v>
      </c>
      <c r="C27" s="266"/>
      <c r="D27" s="266"/>
      <c r="E27" s="266"/>
      <c r="F27" s="266"/>
      <c r="G27" s="262"/>
      <c r="H27" s="263"/>
      <c r="I27" s="159">
        <f t="shared" si="0"/>
        <v>0</v>
      </c>
      <c r="J27" s="228">
        <f t="shared" si="1"/>
        <v>0</v>
      </c>
      <c r="K27" s="174">
        <f t="shared" si="2"/>
        <v>0</v>
      </c>
    </row>
    <row r="28" spans="2:11" ht="19.8" x14ac:dyDescent="0.25">
      <c r="B28" s="242">
        <v>44855</v>
      </c>
      <c r="C28" s="266"/>
      <c r="D28" s="266"/>
      <c r="E28" s="266"/>
      <c r="F28" s="266"/>
      <c r="G28" s="269"/>
      <c r="H28" s="263"/>
      <c r="I28" s="159">
        <f t="shared" si="0"/>
        <v>0</v>
      </c>
      <c r="J28" s="228">
        <f t="shared" si="1"/>
        <v>0</v>
      </c>
      <c r="K28" s="174">
        <f t="shared" si="2"/>
        <v>0</v>
      </c>
    </row>
    <row r="29" spans="2:11" ht="19.8" x14ac:dyDescent="0.25">
      <c r="B29" s="248">
        <v>44856</v>
      </c>
      <c r="C29" s="270"/>
      <c r="D29" s="270"/>
      <c r="E29" s="270"/>
      <c r="F29" s="270"/>
      <c r="G29" s="260"/>
      <c r="H29" s="259"/>
      <c r="I29" s="159">
        <f t="shared" si="0"/>
        <v>0</v>
      </c>
      <c r="J29" s="228">
        <f t="shared" si="1"/>
        <v>0</v>
      </c>
      <c r="K29" s="174">
        <f t="shared" si="2"/>
        <v>0</v>
      </c>
    </row>
    <row r="30" spans="2:11" ht="19.8" x14ac:dyDescent="0.25">
      <c r="B30" s="248">
        <v>44857</v>
      </c>
      <c r="C30" s="270"/>
      <c r="D30" s="270"/>
      <c r="E30" s="270"/>
      <c r="F30" s="270"/>
      <c r="G30" s="260"/>
      <c r="H30" s="259"/>
      <c r="I30" s="159">
        <f t="shared" si="0"/>
        <v>0</v>
      </c>
      <c r="J30" s="228">
        <f t="shared" si="1"/>
        <v>0</v>
      </c>
      <c r="K30" s="174">
        <f t="shared" si="2"/>
        <v>0</v>
      </c>
    </row>
    <row r="31" spans="2:11" ht="19.8" x14ac:dyDescent="0.25">
      <c r="B31" s="242">
        <v>44858</v>
      </c>
      <c r="C31" s="266"/>
      <c r="D31" s="266"/>
      <c r="E31" s="266"/>
      <c r="F31" s="266"/>
      <c r="G31" s="262"/>
      <c r="H31" s="263"/>
      <c r="I31" s="159">
        <f t="shared" si="0"/>
        <v>0</v>
      </c>
      <c r="J31" s="228">
        <f t="shared" si="1"/>
        <v>0</v>
      </c>
      <c r="K31" s="174">
        <f t="shared" si="2"/>
        <v>0</v>
      </c>
    </row>
    <row r="32" spans="2:11" ht="19.8" x14ac:dyDescent="0.25">
      <c r="B32" s="242">
        <v>44859</v>
      </c>
      <c r="C32" s="266"/>
      <c r="D32" s="266"/>
      <c r="E32" s="266"/>
      <c r="F32" s="266"/>
      <c r="G32" s="262"/>
      <c r="H32" s="263"/>
      <c r="I32" s="159">
        <f t="shared" si="0"/>
        <v>0</v>
      </c>
      <c r="J32" s="228">
        <f t="shared" si="1"/>
        <v>0</v>
      </c>
      <c r="K32" s="174">
        <f t="shared" si="2"/>
        <v>0</v>
      </c>
    </row>
    <row r="33" spans="2:11" ht="19.8" x14ac:dyDescent="0.25">
      <c r="B33" s="242">
        <v>44860</v>
      </c>
      <c r="C33" s="266"/>
      <c r="D33" s="266"/>
      <c r="E33" s="266"/>
      <c r="F33" s="266"/>
      <c r="G33" s="262"/>
      <c r="H33" s="263"/>
      <c r="I33" s="159">
        <f t="shared" si="0"/>
        <v>0</v>
      </c>
      <c r="J33" s="228">
        <f t="shared" si="1"/>
        <v>0</v>
      </c>
      <c r="K33" s="174">
        <f t="shared" si="2"/>
        <v>0</v>
      </c>
    </row>
    <row r="34" spans="2:11" ht="19.8" x14ac:dyDescent="0.25">
      <c r="B34" s="242">
        <v>44861</v>
      </c>
      <c r="C34" s="266"/>
      <c r="D34" s="266"/>
      <c r="E34" s="266"/>
      <c r="F34" s="266"/>
      <c r="G34" s="262"/>
      <c r="H34" s="263"/>
      <c r="I34" s="159">
        <f t="shared" si="0"/>
        <v>0</v>
      </c>
      <c r="J34" s="228">
        <f t="shared" si="1"/>
        <v>0</v>
      </c>
      <c r="K34" s="174">
        <f t="shared" si="2"/>
        <v>0</v>
      </c>
    </row>
    <row r="35" spans="2:11" ht="19.8" x14ac:dyDescent="0.25">
      <c r="B35" s="242">
        <v>44862</v>
      </c>
      <c r="C35" s="266"/>
      <c r="D35" s="266"/>
      <c r="E35" s="266"/>
      <c r="F35" s="266"/>
      <c r="G35" s="269"/>
      <c r="H35" s="263"/>
      <c r="I35" s="171">
        <f t="shared" si="0"/>
        <v>0</v>
      </c>
      <c r="J35" s="228">
        <f t="shared" si="1"/>
        <v>0</v>
      </c>
      <c r="K35" s="174">
        <f t="shared" si="2"/>
        <v>0</v>
      </c>
    </row>
    <row r="36" spans="2:11" ht="19.8" x14ac:dyDescent="0.25">
      <c r="B36" s="248">
        <v>44863</v>
      </c>
      <c r="C36" s="270"/>
      <c r="D36" s="270"/>
      <c r="E36" s="270"/>
      <c r="F36" s="270"/>
      <c r="G36" s="260"/>
      <c r="H36" s="259"/>
      <c r="I36" s="171">
        <f t="shared" si="0"/>
        <v>0</v>
      </c>
      <c r="J36" s="228">
        <f t="shared" si="1"/>
        <v>0</v>
      </c>
      <c r="K36" s="174">
        <f t="shared" si="2"/>
        <v>0</v>
      </c>
    </row>
    <row r="37" spans="2:11" ht="19.8" x14ac:dyDescent="0.25">
      <c r="B37" s="248">
        <v>44864</v>
      </c>
      <c r="C37" s="270"/>
      <c r="D37" s="270"/>
      <c r="E37" s="270"/>
      <c r="F37" s="270"/>
      <c r="G37" s="260"/>
      <c r="H37" s="259"/>
      <c r="I37" s="171">
        <f t="shared" si="0"/>
        <v>0</v>
      </c>
      <c r="J37" s="228">
        <f t="shared" si="1"/>
        <v>0</v>
      </c>
      <c r="K37" s="176">
        <f t="shared" si="2"/>
        <v>0</v>
      </c>
    </row>
    <row r="38" spans="2:11" ht="20.399999999999999" thickBot="1" x14ac:dyDescent="0.3">
      <c r="B38" s="271">
        <v>44865</v>
      </c>
      <c r="C38" s="287"/>
      <c r="D38" s="287"/>
      <c r="E38" s="287"/>
      <c r="F38" s="287"/>
      <c r="G38" s="272"/>
      <c r="H38" s="273"/>
      <c r="I38" s="173">
        <f t="shared" si="0"/>
        <v>0</v>
      </c>
      <c r="J38" s="229">
        <f t="shared" si="1"/>
        <v>0</v>
      </c>
      <c r="K38" s="177">
        <f t="shared" si="2"/>
        <v>0</v>
      </c>
    </row>
    <row r="39" spans="2:11" ht="20.25" customHeight="1" thickTop="1" x14ac:dyDescent="0.25"/>
  </sheetData>
  <sheetProtection algorithmName="SHA-512" hashValue="YtNzqt5gi+4EPx070ifZA4nGlur1CeX41iP/jGTpVBC1Fc5nRDErSfjW0svBAddD0Z9ESu5WOTWFDHpe0E6wZQ==" saltValue="GQalX4pFRcj9WTGEYqbeQQ==" spinCount="100000" sheet="1" formatColumns="0"/>
  <mergeCells count="11">
    <mergeCell ref="B1:I1"/>
    <mergeCell ref="J1:K1"/>
    <mergeCell ref="J2:K2"/>
    <mergeCell ref="J3:K3"/>
    <mergeCell ref="J4:K4"/>
    <mergeCell ref="C3:E3"/>
    <mergeCell ref="J5:K5"/>
    <mergeCell ref="J6:K6"/>
    <mergeCell ref="H2:H3"/>
    <mergeCell ref="I2:I3"/>
    <mergeCell ref="I4:I5"/>
  </mergeCells>
  <dataValidations count="19">
    <dataValidation allowBlank="1" showInputMessage="1" showErrorMessage="1" prompt="adsfa" sqref="H2" xr:uid="{00000000-0002-0000-1300-000000000000}"/>
    <dataValidation allowBlank="1" showInputMessage="1" showErrorMessage="1" prompt="Total Assignable Hours Worked to date are automatically calculated in cell below" sqref="I4 E5" xr:uid="{00000000-0002-0000-1300-000001000000}"/>
    <dataValidation allowBlank="1" showInputMessage="1" showErrorMessage="1" prompt="Total Assignable Hours Worked to date automatically calculated in this cell." sqref="E6 I6" xr:uid="{00000000-0002-0000-1300-000002000000}"/>
    <dataValidation allowBlank="1" showInputMessage="1" showErrorMessage="1" prompt="Assigned Hours Worked are automatically calculated in this column under this heading." sqref="J7:K7" xr:uid="{00000000-0002-0000-1300-000003000000}"/>
    <dataValidation allowBlank="1" showInputMessage="1" showErrorMessage="1" prompt="Enter Assigned Time After School in this column under this heading." sqref="H7 I8:I34" xr:uid="{00000000-0002-0000-1300-000004000000}"/>
    <dataValidation allowBlank="1" showInputMessage="1" showErrorMessage="1" prompt="Enter Date in this column under this heading. Use heading filters to find specific entries" sqref="B7" xr:uid="{00000000-0002-0000-1300-000005000000}"/>
    <dataValidation allowBlank="1" showInputMessage="1" showErrorMessage="1" prompt="Total Hours Worked are automatically calculated in this cell" sqref="C6:D6" xr:uid="{00000000-0002-0000-1300-000006000000}"/>
    <dataValidation allowBlank="1" showInputMessage="1" showErrorMessage="1" prompt="Enter Total Work Week Hours in this cell" sqref="B6" xr:uid="{00000000-0002-0000-1300-000007000000}"/>
    <dataValidation allowBlank="1" showInputMessage="1" showErrorMessage="1" prompt="Regular Hours are automatically calculated in cell below" sqref="C5" xr:uid="{00000000-0002-0000-1300-000008000000}"/>
    <dataValidation allowBlank="1" showInputMessage="1" showErrorMessage="1" prompt="Total Assignable Hours Worked are automatically calculated in cell below" sqref="D5" xr:uid="{00000000-0002-0000-1300-000009000000}"/>
    <dataValidation allowBlank="1" showInputMessage="1" showErrorMessage="1" prompt="Enter Total Assignable Hours in cell below" sqref="B5" xr:uid="{00000000-0002-0000-1300-00000A000000}"/>
    <dataValidation allowBlank="1" showInputMessage="1" showErrorMessage="1" prompt="Enter School Name in this cell" sqref="C3" xr:uid="{00000000-0002-0000-1300-00000B000000}"/>
    <dataValidation allowBlank="1" showInputMessage="1" showErrorMessage="1" prompt="Enter School Name in cell to the right" sqref="B3" xr:uid="{00000000-0002-0000-1300-00000C000000}"/>
    <dataValidation allowBlank="1" showInputMessage="1" showErrorMessage="1" prompt="Enter Teacher's FTE in this cell" sqref="D2" xr:uid="{30446459-7BE1-47A7-A6A7-897C701F31D9}"/>
    <dataValidation allowBlank="1" showInputMessage="1" showErrorMessage="1" prompt="Enter Teacher Name in this cell" sqref="C2" xr:uid="{00000000-0002-0000-1300-00000E000000}"/>
    <dataValidation allowBlank="1" showInputMessage="1" showErrorMessage="1" prompt="Enter Teacher Name and FTE in cells to the right" sqref="B2" xr:uid="{00000000-0002-0000-1300-00000F000000}"/>
    <dataValidation allowBlank="1" showInputMessage="1" showErrorMessage="1" prompt="Enter Teacher and School details in cells below" sqref="B1" xr:uid="{00000000-0002-0000-1300-000010000000}"/>
    <dataValidation allowBlank="1" showInputMessage="1" showErrorMessage="1" prompt="Use this worksheet to track hours worked in a work week. Enter Date and Times in TimeSheet table. Total Hours, Regular Hours and Overtime Hours are automatically calculated" sqref="A1" xr:uid="{00000000-0002-0000-1300-000011000000}"/>
    <dataValidation allowBlank="1" showErrorMessage="1" sqref="A2:A1048576 F5:G6 L1:L6 F2:G3 N1:O2 I2 R7:XFD37 I35:I1048576 P7:Q7 J38:XFD1048576 P1:XFD6 M5:N7 C38:H1048576 O3:O7 J8:Q37 C36:C38 D36:F37 B8:B1048576 C8:F35" xr:uid="{00000000-0002-0000-1300-000012000000}"/>
  </dataValidations>
  <hyperlinks>
    <hyperlink ref="J2" location="'Mon-Day 1-S1'!Print_Titles" display="MON | Day 1 - Sem 1" xr:uid="{00000000-0004-0000-1300-000002000000}"/>
    <hyperlink ref="J3" location="'Tue-Day 2-S1'!Print_Titles" display="TUE | Day 2 - Sem 1" xr:uid="{00000000-0004-0000-1300-000003000000}"/>
    <hyperlink ref="J4" location="'Wed-Day 3-S1'!Print_Titles" display="WED | Day 3 - Sem 1" xr:uid="{00000000-0004-0000-1300-000004000000}"/>
    <hyperlink ref="J5" location="'Thu-Day 4-S1'!Print_Titles" display="THU | Day 4 - Sem 1" xr:uid="{00000000-0004-0000-1300-000005000000}"/>
    <hyperlink ref="J6" location="'Fri-Day 5-S1'!Print_Titles" display="FRI | Day 5 - Sem 1" xr:uid="{00000000-0004-0000-1300-000006000000}"/>
    <hyperlink ref="M2" location="'Day 6-S1'!Print_Titles" display="Day 6 - Sem 1" xr:uid="{00000000-0004-0000-1300-000007000000}"/>
    <hyperlink ref="M3" location="'Early Out 1-S1'!Print_Titles" display="Early Out 1 - Sem 1" xr:uid="{00000000-0004-0000-1300-000008000000}"/>
    <hyperlink ref="M4" location="'Early Out 2-S1'!Print_Titles" display="Early Out 2 - Sem 1" xr:uid="{00000000-0004-0000-1300-000009000000}"/>
  </hyperlinks>
  <printOptions horizontalCentered="1"/>
  <pageMargins left="0.25" right="0.25" top="0.75" bottom="0.75" header="0.3" footer="0.3"/>
  <pageSetup scale="87" fitToHeight="0" orientation="landscape"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57E69CB0-024B-B048-8C18-92EB530D968E}">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theme="4"/>
    <pageSetUpPr fitToPage="1"/>
  </sheetPr>
  <dimension ref="B1:Q38"/>
  <sheetViews>
    <sheetView showGridLines="0" zoomScale="75" zoomScaleNormal="75" workbookViewId="0">
      <pane xSplit="14" ySplit="7" topLeftCell="O8" activePane="bottomRight" state="frozen"/>
      <selection activeCell="E6" sqref="B6:E6"/>
      <selection pane="topRight" activeCell="E6" sqref="B6:E6"/>
      <selection pane="bottomLeft" activeCell="E6" sqref="B6:E6"/>
      <selection pane="bottomRight" activeCell="E37" sqref="E37"/>
    </sheetView>
  </sheetViews>
  <sheetFormatPr defaultColWidth="9" defaultRowHeight="20.25" customHeight="1" x14ac:dyDescent="0.25"/>
  <cols>
    <col min="1" max="1" width="0.90625" style="9" customWidth="1"/>
    <col min="2" max="2" width="21.08984375" style="9" customWidth="1"/>
    <col min="3" max="3" width="14.08984375" style="9" customWidth="1"/>
    <col min="4" max="4" width="20.08984375" style="9" customWidth="1"/>
    <col min="5" max="5" width="17.08984375" style="9" customWidth="1"/>
    <col min="6" max="6" width="16.08984375" style="9" customWidth="1"/>
    <col min="7" max="7" width="12.453125" style="9" customWidth="1"/>
    <col min="8" max="8" width="15.90625" style="9" customWidth="1"/>
    <col min="9" max="9" width="17.08984375" style="15" customWidth="1"/>
    <col min="10" max="10" width="12.08984375" style="9" customWidth="1"/>
    <col min="11" max="11" width="23.08984375" style="9" customWidth="1"/>
    <col min="12" max="12" width="13.08984375" style="9" customWidth="1"/>
    <col min="13" max="13" width="13.453125" style="9" customWidth="1"/>
    <col min="14" max="14" width="9.90625" style="9" customWidth="1"/>
    <col min="15" max="15" width="1.90625" style="9" customWidth="1"/>
    <col min="16" max="16384" width="9" style="9"/>
  </cols>
  <sheetData>
    <row r="1" spans="2:17" ht="35.25" customHeight="1" thickTop="1" thickBot="1" x14ac:dyDescent="0.5">
      <c r="B1" s="643" t="s">
        <v>61</v>
      </c>
      <c r="C1" s="643"/>
      <c r="D1" s="643"/>
      <c r="E1" s="643"/>
      <c r="F1" s="643"/>
      <c r="G1" s="643"/>
      <c r="H1" s="643"/>
      <c r="I1" s="644"/>
      <c r="J1" s="626" t="s">
        <v>19</v>
      </c>
      <c r="K1" s="627"/>
      <c r="L1" s="144" t="s">
        <v>16</v>
      </c>
      <c r="M1" s="143" t="s">
        <v>19</v>
      </c>
      <c r="N1" s="144" t="s">
        <v>16</v>
      </c>
      <c r="O1" s="58"/>
    </row>
    <row r="2" spans="2:17" ht="46.5" customHeight="1" thickBot="1" x14ac:dyDescent="0.3">
      <c r="B2" s="333" t="s">
        <v>24</v>
      </c>
      <c r="C2" s="334" t="str">
        <f>August!C2</f>
        <v>Type your name here.</v>
      </c>
      <c r="D2" s="331">
        <f>'Detailed Summary'!G2</f>
        <v>1</v>
      </c>
      <c r="E2" s="332" t="s">
        <v>23</v>
      </c>
      <c r="F2" s="42" t="s">
        <v>42</v>
      </c>
      <c r="G2" s="41">
        <f>'Detailed Summary'!G7</f>
        <v>0</v>
      </c>
      <c r="H2" s="620" t="s">
        <v>108</v>
      </c>
      <c r="I2" s="613"/>
      <c r="J2" s="628" t="s">
        <v>76</v>
      </c>
      <c r="K2" s="629"/>
      <c r="L2" s="135">
        <f>'Detailed Summary'!C6+'Detailed Summary'!D6</f>
        <v>0</v>
      </c>
      <c r="M2" s="160" t="s">
        <v>81</v>
      </c>
      <c r="N2" s="161">
        <f>'Detailed Summary'!C11+'Detailed Summary'!D11</f>
        <v>0</v>
      </c>
      <c r="O2" s="58"/>
    </row>
    <row r="3" spans="2:17" ht="46.5" customHeight="1" thickBot="1" x14ac:dyDescent="0.3">
      <c r="B3" s="335" t="s">
        <v>22</v>
      </c>
      <c r="C3" s="634" t="str">
        <f>August!C3</f>
        <v>Type your school here.</v>
      </c>
      <c r="D3" s="634"/>
      <c r="E3" s="635"/>
      <c r="F3" s="43" t="s">
        <v>43</v>
      </c>
      <c r="G3" s="97">
        <f>'Detailed Summary'!G14</f>
        <v>0</v>
      </c>
      <c r="H3" s="621"/>
      <c r="I3" s="613"/>
      <c r="J3" s="630" t="s">
        <v>77</v>
      </c>
      <c r="K3" s="631"/>
      <c r="L3" s="136">
        <f>'Detailed Summary'!C7+'Detailed Summary'!D7</f>
        <v>0</v>
      </c>
      <c r="M3" s="141" t="s">
        <v>82</v>
      </c>
      <c r="N3" s="142">
        <f>'Detailed Summary'!C16+'Detailed Summary'!D16</f>
        <v>0</v>
      </c>
      <c r="O3" s="58"/>
    </row>
    <row r="4" spans="2:17" ht="78" customHeight="1" thickBot="1" x14ac:dyDescent="0.3">
      <c r="B4" s="98" t="s">
        <v>135</v>
      </c>
      <c r="C4" s="241">
        <f>'Detailed Summary'!G3</f>
        <v>1200</v>
      </c>
      <c r="D4" s="98" t="s">
        <v>70</v>
      </c>
      <c r="E4" s="182">
        <f>IFERROR(D2*1200,0)</f>
        <v>1200</v>
      </c>
      <c r="F4" s="98" t="s">
        <v>128</v>
      </c>
      <c r="G4" s="182">
        <f>October!B6</f>
        <v>1200</v>
      </c>
      <c r="I4" s="641" t="s">
        <v>26</v>
      </c>
      <c r="J4" s="632" t="s">
        <v>78</v>
      </c>
      <c r="K4" s="633"/>
      <c r="L4" s="137">
        <f>'Detailed Summary'!C8+'Detailed Summary'!D8</f>
        <v>0</v>
      </c>
      <c r="M4" s="139" t="s">
        <v>83</v>
      </c>
      <c r="N4" s="140">
        <f>'Detailed Summary'!C17+'Detailed Summary'!D17</f>
        <v>0</v>
      </c>
      <c r="O4" s="58"/>
    </row>
    <row r="5" spans="2:17" ht="76.5" customHeight="1" thickBot="1" x14ac:dyDescent="0.35">
      <c r="B5" s="222" t="s">
        <v>127</v>
      </c>
      <c r="C5" s="223" t="s">
        <v>113</v>
      </c>
      <c r="D5" s="224" t="s">
        <v>125</v>
      </c>
      <c r="E5" s="181" t="s">
        <v>54</v>
      </c>
      <c r="F5" s="10"/>
      <c r="G5" s="10"/>
      <c r="I5" s="642"/>
      <c r="J5" s="616" t="s">
        <v>79</v>
      </c>
      <c r="K5" s="617"/>
      <c r="L5" s="138">
        <f>'Detailed Summary'!C9+'Detailed Summary'!D9</f>
        <v>0</v>
      </c>
      <c r="M5" s="58"/>
      <c r="N5" s="58"/>
      <c r="O5" s="58"/>
    </row>
    <row r="6" spans="2:17" ht="28.5" customHeight="1" thickBot="1" x14ac:dyDescent="0.35">
      <c r="B6" s="230">
        <f>G4-D6</f>
        <v>1200</v>
      </c>
      <c r="C6" s="226">
        <f>SUM(I8:I37)/60</f>
        <v>0</v>
      </c>
      <c r="D6" s="227">
        <f>SUM(K8:K37)</f>
        <v>0</v>
      </c>
      <c r="E6" s="186">
        <f>October!E6+D6</f>
        <v>0</v>
      </c>
      <c r="F6" s="10"/>
      <c r="G6" s="10"/>
      <c r="I6" s="188">
        <f>August!B6-E6</f>
        <v>1200</v>
      </c>
      <c r="J6" s="636" t="s">
        <v>80</v>
      </c>
      <c r="K6" s="619"/>
      <c r="L6" s="162">
        <f>'Detailed Summary'!C10+'Detailed Summary'!D10</f>
        <v>0</v>
      </c>
      <c r="M6" s="58"/>
      <c r="N6" s="58"/>
      <c r="O6" s="58"/>
    </row>
    <row r="7" spans="2:17" ht="89.25" customHeight="1" thickTop="1" x14ac:dyDescent="0.25">
      <c r="B7" s="56" t="s">
        <v>21</v>
      </c>
      <c r="C7" s="54" t="s">
        <v>44</v>
      </c>
      <c r="D7" s="101" t="s">
        <v>122</v>
      </c>
      <c r="E7" s="101" t="s">
        <v>114</v>
      </c>
      <c r="F7" s="54" t="s">
        <v>45</v>
      </c>
      <c r="G7" s="55" t="s">
        <v>51</v>
      </c>
      <c r="H7" s="57" t="s">
        <v>46</v>
      </c>
      <c r="I7" s="235" t="s">
        <v>112</v>
      </c>
      <c r="J7" s="234" t="s">
        <v>52</v>
      </c>
      <c r="K7" s="180" t="s">
        <v>53</v>
      </c>
      <c r="L7" s="58"/>
      <c r="M7" s="58"/>
      <c r="N7" s="58"/>
      <c r="O7" s="58"/>
      <c r="P7" s="134"/>
      <c r="Q7" s="134"/>
    </row>
    <row r="8" spans="2:17" ht="19.8" x14ac:dyDescent="0.25">
      <c r="B8" s="242">
        <v>44866</v>
      </c>
      <c r="C8" s="261"/>
      <c r="D8" s="261"/>
      <c r="E8" s="261"/>
      <c r="F8" s="261"/>
      <c r="G8" s="262"/>
      <c r="H8" s="263"/>
      <c r="I8" s="159">
        <f t="shared" ref="I8:I37" si="0">E8</f>
        <v>0</v>
      </c>
      <c r="J8" s="228">
        <f t="shared" ref="J8:J37" si="1">IFERROR(C8+D8+F8+H8,0)</f>
        <v>0</v>
      </c>
      <c r="K8" s="174">
        <f t="shared" ref="K8:K37" si="2">IFERROR(J8/60,0)</f>
        <v>0</v>
      </c>
      <c r="L8" s="134"/>
      <c r="M8" s="134"/>
      <c r="N8" s="134"/>
      <c r="O8" s="134"/>
    </row>
    <row r="9" spans="2:17" ht="19.8" x14ac:dyDescent="0.25">
      <c r="B9" s="242">
        <v>44867</v>
      </c>
      <c r="C9" s="266"/>
      <c r="D9" s="266"/>
      <c r="E9" s="266"/>
      <c r="F9" s="266"/>
      <c r="G9" s="262"/>
      <c r="H9" s="263"/>
      <c r="I9" s="159">
        <f t="shared" si="0"/>
        <v>0</v>
      </c>
      <c r="J9" s="228">
        <f t="shared" si="1"/>
        <v>0</v>
      </c>
      <c r="K9" s="174">
        <f t="shared" si="2"/>
        <v>0</v>
      </c>
    </row>
    <row r="10" spans="2:17" ht="19.8" x14ac:dyDescent="0.25">
      <c r="B10" s="242">
        <v>44868</v>
      </c>
      <c r="C10" s="264"/>
      <c r="D10" s="264"/>
      <c r="E10" s="264"/>
      <c r="F10" s="264"/>
      <c r="G10" s="262"/>
      <c r="H10" s="263"/>
      <c r="I10" s="159">
        <f t="shared" si="0"/>
        <v>0</v>
      </c>
      <c r="J10" s="228">
        <f t="shared" si="1"/>
        <v>0</v>
      </c>
      <c r="K10" s="174">
        <f t="shared" si="2"/>
        <v>0</v>
      </c>
    </row>
    <row r="11" spans="2:17" ht="19.8" x14ac:dyDescent="0.25">
      <c r="B11" s="242">
        <v>44869</v>
      </c>
      <c r="C11" s="265"/>
      <c r="D11" s="265"/>
      <c r="E11" s="265"/>
      <c r="F11" s="265"/>
      <c r="G11" s="262"/>
      <c r="H11" s="263"/>
      <c r="I11" s="159">
        <f t="shared" si="0"/>
        <v>0</v>
      </c>
      <c r="J11" s="228">
        <f t="shared" si="1"/>
        <v>0</v>
      </c>
      <c r="K11" s="174">
        <f t="shared" si="2"/>
        <v>0</v>
      </c>
    </row>
    <row r="12" spans="2:17" ht="19.8" x14ac:dyDescent="0.25">
      <c r="B12" s="248">
        <v>44870</v>
      </c>
      <c r="C12" s="270"/>
      <c r="D12" s="270"/>
      <c r="E12" s="270"/>
      <c r="F12" s="270"/>
      <c r="G12" s="260"/>
      <c r="H12" s="259"/>
      <c r="I12" s="159">
        <f t="shared" si="0"/>
        <v>0</v>
      </c>
      <c r="J12" s="228">
        <f t="shared" si="1"/>
        <v>0</v>
      </c>
      <c r="K12" s="174">
        <f t="shared" si="2"/>
        <v>0</v>
      </c>
    </row>
    <row r="13" spans="2:17" ht="19.8" x14ac:dyDescent="0.25">
      <c r="B13" s="248">
        <v>44871</v>
      </c>
      <c r="C13" s="270"/>
      <c r="D13" s="270"/>
      <c r="E13" s="270"/>
      <c r="F13" s="270"/>
      <c r="G13" s="260"/>
      <c r="H13" s="259"/>
      <c r="I13" s="159">
        <f t="shared" si="0"/>
        <v>0</v>
      </c>
      <c r="J13" s="228">
        <f t="shared" si="1"/>
        <v>0</v>
      </c>
      <c r="K13" s="174">
        <f t="shared" si="2"/>
        <v>0</v>
      </c>
    </row>
    <row r="14" spans="2:17" ht="19.8" x14ac:dyDescent="0.25">
      <c r="B14" s="242">
        <v>44872</v>
      </c>
      <c r="C14" s="266"/>
      <c r="D14" s="266"/>
      <c r="E14" s="266"/>
      <c r="F14" s="266"/>
      <c r="G14" s="262"/>
      <c r="H14" s="263"/>
      <c r="I14" s="159">
        <f t="shared" si="0"/>
        <v>0</v>
      </c>
      <c r="J14" s="228">
        <f t="shared" si="1"/>
        <v>0</v>
      </c>
      <c r="K14" s="174">
        <f t="shared" si="2"/>
        <v>0</v>
      </c>
    </row>
    <row r="15" spans="2:17" ht="19.8" x14ac:dyDescent="0.25">
      <c r="B15" s="242">
        <v>44873</v>
      </c>
      <c r="C15" s="266"/>
      <c r="D15" s="266"/>
      <c r="E15" s="266"/>
      <c r="F15" s="266"/>
      <c r="G15" s="262"/>
      <c r="H15" s="263"/>
      <c r="I15" s="159">
        <f t="shared" si="0"/>
        <v>0</v>
      </c>
      <c r="J15" s="228">
        <f t="shared" si="1"/>
        <v>0</v>
      </c>
      <c r="K15" s="174">
        <f t="shared" si="2"/>
        <v>0</v>
      </c>
    </row>
    <row r="16" spans="2:17" ht="19.8" x14ac:dyDescent="0.25">
      <c r="B16" s="242">
        <v>44874</v>
      </c>
      <c r="C16" s="266"/>
      <c r="D16" s="266"/>
      <c r="E16" s="266"/>
      <c r="F16" s="266"/>
      <c r="G16" s="262"/>
      <c r="H16" s="263"/>
      <c r="I16" s="159">
        <f t="shared" si="0"/>
        <v>0</v>
      </c>
      <c r="J16" s="228">
        <f t="shared" si="1"/>
        <v>0</v>
      </c>
      <c r="K16" s="174">
        <f t="shared" si="2"/>
        <v>0</v>
      </c>
    </row>
    <row r="17" spans="2:11" ht="19.8" x14ac:dyDescent="0.25">
      <c r="B17" s="242">
        <v>44875</v>
      </c>
      <c r="C17" s="264"/>
      <c r="D17" s="264"/>
      <c r="E17" s="264"/>
      <c r="F17" s="264"/>
      <c r="G17" s="262"/>
      <c r="H17" s="263"/>
      <c r="I17" s="159">
        <f t="shared" si="0"/>
        <v>0</v>
      </c>
      <c r="J17" s="228">
        <f t="shared" si="1"/>
        <v>0</v>
      </c>
      <c r="K17" s="174">
        <f t="shared" si="2"/>
        <v>0</v>
      </c>
    </row>
    <row r="18" spans="2:11" ht="19.8" x14ac:dyDescent="0.25">
      <c r="B18" s="242">
        <v>44876</v>
      </c>
      <c r="C18" s="266"/>
      <c r="D18" s="266"/>
      <c r="E18" s="266"/>
      <c r="F18" s="266"/>
      <c r="G18" s="262"/>
      <c r="H18" s="263"/>
      <c r="I18" s="159">
        <f t="shared" si="0"/>
        <v>0</v>
      </c>
      <c r="J18" s="228">
        <f t="shared" si="1"/>
        <v>0</v>
      </c>
      <c r="K18" s="174">
        <f t="shared" si="2"/>
        <v>0</v>
      </c>
    </row>
    <row r="19" spans="2:11" ht="19.8" x14ac:dyDescent="0.25">
      <c r="B19" s="248">
        <v>44877</v>
      </c>
      <c r="C19" s="270"/>
      <c r="D19" s="270"/>
      <c r="E19" s="270"/>
      <c r="F19" s="270"/>
      <c r="G19" s="260"/>
      <c r="H19" s="259"/>
      <c r="I19" s="159">
        <f t="shared" si="0"/>
        <v>0</v>
      </c>
      <c r="J19" s="228">
        <f t="shared" si="1"/>
        <v>0</v>
      </c>
      <c r="K19" s="174">
        <f t="shared" si="2"/>
        <v>0</v>
      </c>
    </row>
    <row r="20" spans="2:11" ht="19.8" x14ac:dyDescent="0.25">
      <c r="B20" s="248">
        <v>44878</v>
      </c>
      <c r="C20" s="270"/>
      <c r="D20" s="270"/>
      <c r="E20" s="270"/>
      <c r="F20" s="270"/>
      <c r="G20" s="260"/>
      <c r="H20" s="259"/>
      <c r="I20" s="159">
        <f t="shared" si="0"/>
        <v>0</v>
      </c>
      <c r="J20" s="228">
        <f t="shared" si="1"/>
        <v>0</v>
      </c>
      <c r="K20" s="174">
        <f t="shared" si="2"/>
        <v>0</v>
      </c>
    </row>
    <row r="21" spans="2:11" ht="19.8" x14ac:dyDescent="0.25">
      <c r="B21" s="242">
        <v>44879</v>
      </c>
      <c r="C21" s="266"/>
      <c r="D21" s="266"/>
      <c r="E21" s="266"/>
      <c r="F21" s="266"/>
      <c r="G21" s="262"/>
      <c r="H21" s="263"/>
      <c r="I21" s="159">
        <f t="shared" si="0"/>
        <v>0</v>
      </c>
      <c r="J21" s="228">
        <f t="shared" si="1"/>
        <v>0</v>
      </c>
      <c r="K21" s="174">
        <f t="shared" si="2"/>
        <v>0</v>
      </c>
    </row>
    <row r="22" spans="2:11" ht="19.8" x14ac:dyDescent="0.25">
      <c r="B22" s="242">
        <v>44880</v>
      </c>
      <c r="C22" s="266"/>
      <c r="D22" s="266"/>
      <c r="E22" s="266"/>
      <c r="F22" s="266"/>
      <c r="G22" s="262"/>
      <c r="H22" s="263"/>
      <c r="I22" s="159">
        <f t="shared" si="0"/>
        <v>0</v>
      </c>
      <c r="J22" s="228">
        <f t="shared" si="1"/>
        <v>0</v>
      </c>
      <c r="K22" s="174">
        <f t="shared" si="2"/>
        <v>0</v>
      </c>
    </row>
    <row r="23" spans="2:11" ht="19.8" x14ac:dyDescent="0.25">
      <c r="B23" s="242">
        <v>44881</v>
      </c>
      <c r="C23" s="266"/>
      <c r="D23" s="266"/>
      <c r="E23" s="266"/>
      <c r="F23" s="266"/>
      <c r="G23" s="262"/>
      <c r="H23" s="263"/>
      <c r="I23" s="159">
        <f t="shared" si="0"/>
        <v>0</v>
      </c>
      <c r="J23" s="228">
        <f t="shared" si="1"/>
        <v>0</v>
      </c>
      <c r="K23" s="174">
        <f t="shared" si="2"/>
        <v>0</v>
      </c>
    </row>
    <row r="24" spans="2:11" ht="19.8" x14ac:dyDescent="0.25">
      <c r="B24" s="242">
        <v>44882</v>
      </c>
      <c r="C24" s="264"/>
      <c r="D24" s="264"/>
      <c r="E24" s="264"/>
      <c r="F24" s="264"/>
      <c r="G24" s="262"/>
      <c r="H24" s="263"/>
      <c r="I24" s="159">
        <f t="shared" si="0"/>
        <v>0</v>
      </c>
      <c r="J24" s="228">
        <f t="shared" si="1"/>
        <v>0</v>
      </c>
      <c r="K24" s="174">
        <f t="shared" si="2"/>
        <v>0</v>
      </c>
    </row>
    <row r="25" spans="2:11" ht="19.8" x14ac:dyDescent="0.25">
      <c r="B25" s="242">
        <v>44883</v>
      </c>
      <c r="C25" s="265"/>
      <c r="D25" s="265"/>
      <c r="E25" s="265"/>
      <c r="F25" s="265"/>
      <c r="G25" s="262"/>
      <c r="H25" s="263"/>
      <c r="I25" s="159">
        <f t="shared" si="0"/>
        <v>0</v>
      </c>
      <c r="J25" s="228">
        <f t="shared" si="1"/>
        <v>0</v>
      </c>
      <c r="K25" s="174">
        <f t="shared" si="2"/>
        <v>0</v>
      </c>
    </row>
    <row r="26" spans="2:11" ht="19.8" x14ac:dyDescent="0.25">
      <c r="B26" s="248">
        <v>44884</v>
      </c>
      <c r="C26" s="270"/>
      <c r="D26" s="270"/>
      <c r="E26" s="270"/>
      <c r="F26" s="270"/>
      <c r="G26" s="260"/>
      <c r="H26" s="259"/>
      <c r="I26" s="159">
        <f t="shared" si="0"/>
        <v>0</v>
      </c>
      <c r="J26" s="228">
        <f t="shared" si="1"/>
        <v>0</v>
      </c>
      <c r="K26" s="174">
        <f t="shared" si="2"/>
        <v>0</v>
      </c>
    </row>
    <row r="27" spans="2:11" ht="19.8" x14ac:dyDescent="0.25">
      <c r="B27" s="248">
        <v>44885</v>
      </c>
      <c r="C27" s="270"/>
      <c r="D27" s="270"/>
      <c r="E27" s="270"/>
      <c r="F27" s="270"/>
      <c r="G27" s="260"/>
      <c r="H27" s="259"/>
      <c r="I27" s="159">
        <f t="shared" si="0"/>
        <v>0</v>
      </c>
      <c r="J27" s="228">
        <f t="shared" si="1"/>
        <v>0</v>
      </c>
      <c r="K27" s="174">
        <f t="shared" si="2"/>
        <v>0</v>
      </c>
    </row>
    <row r="28" spans="2:11" ht="19.8" x14ac:dyDescent="0.25">
      <c r="B28" s="242">
        <v>44886</v>
      </c>
      <c r="C28" s="266"/>
      <c r="D28" s="266"/>
      <c r="E28" s="266"/>
      <c r="F28" s="266"/>
      <c r="G28" s="262"/>
      <c r="H28" s="263"/>
      <c r="I28" s="159">
        <f t="shared" si="0"/>
        <v>0</v>
      </c>
      <c r="J28" s="228">
        <f t="shared" si="1"/>
        <v>0</v>
      </c>
      <c r="K28" s="174">
        <f t="shared" si="2"/>
        <v>0</v>
      </c>
    </row>
    <row r="29" spans="2:11" ht="19.8" x14ac:dyDescent="0.25">
      <c r="B29" s="242">
        <v>44887</v>
      </c>
      <c r="C29" s="266"/>
      <c r="D29" s="266"/>
      <c r="E29" s="266"/>
      <c r="F29" s="266"/>
      <c r="G29" s="262"/>
      <c r="H29" s="263"/>
      <c r="I29" s="159">
        <f t="shared" si="0"/>
        <v>0</v>
      </c>
      <c r="J29" s="228">
        <f t="shared" si="1"/>
        <v>0</v>
      </c>
      <c r="K29" s="174">
        <f t="shared" si="2"/>
        <v>0</v>
      </c>
    </row>
    <row r="30" spans="2:11" ht="19.8" x14ac:dyDescent="0.25">
      <c r="B30" s="242">
        <v>44888</v>
      </c>
      <c r="C30" s="266"/>
      <c r="D30" s="266"/>
      <c r="E30" s="266"/>
      <c r="F30" s="266"/>
      <c r="G30" s="262"/>
      <c r="H30" s="263"/>
      <c r="I30" s="159">
        <f t="shared" si="0"/>
        <v>0</v>
      </c>
      <c r="J30" s="228">
        <f t="shared" si="1"/>
        <v>0</v>
      </c>
      <c r="K30" s="174">
        <f t="shared" si="2"/>
        <v>0</v>
      </c>
    </row>
    <row r="31" spans="2:11" ht="19.8" x14ac:dyDescent="0.25">
      <c r="B31" s="242">
        <v>44889</v>
      </c>
      <c r="C31" s="264"/>
      <c r="D31" s="264"/>
      <c r="E31" s="264"/>
      <c r="F31" s="264"/>
      <c r="G31" s="262"/>
      <c r="H31" s="263"/>
      <c r="I31" s="159">
        <f t="shared" si="0"/>
        <v>0</v>
      </c>
      <c r="J31" s="228">
        <f t="shared" si="1"/>
        <v>0</v>
      </c>
      <c r="K31" s="174">
        <f t="shared" si="2"/>
        <v>0</v>
      </c>
    </row>
    <row r="32" spans="2:11" ht="19.8" x14ac:dyDescent="0.25">
      <c r="B32" s="242">
        <v>44890</v>
      </c>
      <c r="C32" s="265"/>
      <c r="D32" s="265"/>
      <c r="E32" s="265"/>
      <c r="F32" s="265"/>
      <c r="G32" s="262"/>
      <c r="H32" s="263"/>
      <c r="I32" s="159">
        <f t="shared" si="0"/>
        <v>0</v>
      </c>
      <c r="J32" s="228">
        <f t="shared" si="1"/>
        <v>0</v>
      </c>
      <c r="K32" s="174">
        <f t="shared" si="2"/>
        <v>0</v>
      </c>
    </row>
    <row r="33" spans="2:11" ht="19.8" x14ac:dyDescent="0.25">
      <c r="B33" s="248">
        <v>44891</v>
      </c>
      <c r="C33" s="270"/>
      <c r="D33" s="270"/>
      <c r="E33" s="270"/>
      <c r="F33" s="270"/>
      <c r="G33" s="260"/>
      <c r="H33" s="259"/>
      <c r="I33" s="159">
        <f t="shared" si="0"/>
        <v>0</v>
      </c>
      <c r="J33" s="228">
        <f t="shared" si="1"/>
        <v>0</v>
      </c>
      <c r="K33" s="174">
        <f t="shared" si="2"/>
        <v>0</v>
      </c>
    </row>
    <row r="34" spans="2:11" ht="19.8" x14ac:dyDescent="0.25">
      <c r="B34" s="248">
        <v>44892</v>
      </c>
      <c r="C34" s="270"/>
      <c r="D34" s="270"/>
      <c r="E34" s="270"/>
      <c r="F34" s="270"/>
      <c r="G34" s="260"/>
      <c r="H34" s="259"/>
      <c r="I34" s="159">
        <f t="shared" si="0"/>
        <v>0</v>
      </c>
      <c r="J34" s="228">
        <f t="shared" si="1"/>
        <v>0</v>
      </c>
      <c r="K34" s="174">
        <f t="shared" si="2"/>
        <v>0</v>
      </c>
    </row>
    <row r="35" spans="2:11" ht="19.8" x14ac:dyDescent="0.25">
      <c r="B35" s="242">
        <v>44893</v>
      </c>
      <c r="C35" s="266"/>
      <c r="D35" s="266"/>
      <c r="E35" s="266"/>
      <c r="F35" s="266"/>
      <c r="G35" s="262"/>
      <c r="H35" s="263"/>
      <c r="I35" s="171">
        <f t="shared" si="0"/>
        <v>0</v>
      </c>
      <c r="J35" s="228">
        <f t="shared" si="1"/>
        <v>0</v>
      </c>
      <c r="K35" s="174">
        <f t="shared" si="2"/>
        <v>0</v>
      </c>
    </row>
    <row r="36" spans="2:11" ht="19.8" x14ac:dyDescent="0.25">
      <c r="B36" s="242">
        <v>44894</v>
      </c>
      <c r="C36" s="266"/>
      <c r="D36" s="266"/>
      <c r="E36" s="266"/>
      <c r="F36" s="266"/>
      <c r="G36" s="262"/>
      <c r="H36" s="263"/>
      <c r="I36" s="171">
        <f t="shared" si="0"/>
        <v>0</v>
      </c>
      <c r="J36" s="228">
        <f t="shared" si="1"/>
        <v>0</v>
      </c>
      <c r="K36" s="174">
        <f t="shared" si="2"/>
        <v>0</v>
      </c>
    </row>
    <row r="37" spans="2:11" ht="20.399999999999999" thickBot="1" x14ac:dyDescent="0.3">
      <c r="B37" s="242">
        <v>44895</v>
      </c>
      <c r="C37" s="266"/>
      <c r="D37" s="266"/>
      <c r="E37" s="266"/>
      <c r="F37" s="266"/>
      <c r="G37" s="262"/>
      <c r="H37" s="263"/>
      <c r="I37" s="173">
        <f t="shared" si="0"/>
        <v>0</v>
      </c>
      <c r="J37" s="229">
        <f t="shared" si="1"/>
        <v>0</v>
      </c>
      <c r="K37" s="179">
        <f t="shared" si="2"/>
        <v>0</v>
      </c>
    </row>
    <row r="38" spans="2:11" ht="20.25" customHeight="1" thickTop="1" x14ac:dyDescent="0.3">
      <c r="B38" s="31"/>
      <c r="C38" s="31"/>
      <c r="D38" s="31"/>
      <c r="E38" s="31"/>
      <c r="F38" s="31"/>
      <c r="G38" s="31"/>
      <c r="H38" s="31"/>
      <c r="I38" s="40"/>
    </row>
  </sheetData>
  <sheetProtection algorithmName="SHA-512" hashValue="3gbsQBV3dS9S44Xe/cQyy5pIkjRdLwy0vxBacAI1ijOm1kx1X0mHXuKN+7GkQ3KKVhQCB/nTCrwhTLF7+Vnizw==" saltValue="EXdUHHrGTeaINTGfLxKwzg==" spinCount="100000" sheet="1" formatColumns="0"/>
  <mergeCells count="11">
    <mergeCell ref="B1:I1"/>
    <mergeCell ref="J1:K1"/>
    <mergeCell ref="J2:K2"/>
    <mergeCell ref="J3:K3"/>
    <mergeCell ref="J4:K4"/>
    <mergeCell ref="C3:E3"/>
    <mergeCell ref="J5:K5"/>
    <mergeCell ref="J6:K6"/>
    <mergeCell ref="H2:H3"/>
    <mergeCell ref="I2:I3"/>
    <mergeCell ref="I4:I5"/>
  </mergeCells>
  <dataValidations count="19">
    <dataValidation allowBlank="1" showErrorMessage="1" sqref="A2:A1048576 F5:G6 I2 L1:L6 F2:G3 I35:I37 P1:XFD6 R7:XFD37 P7:Q7 M5:N7 O3:O7 J8:Q37 N1:O2 B38:XFD1048576 H17 H24 H31 H10 H8 B8:F37" xr:uid="{00000000-0002-0000-1400-000000000000}"/>
    <dataValidation allowBlank="1" showInputMessage="1" showErrorMessage="1" prompt="Use this worksheet to track hours worked in a work week. Enter Date and Times in TimeSheet table. Total Hours, Regular Hours and Overtime Hours are automatically calculated" sqref="A1" xr:uid="{00000000-0002-0000-1400-000001000000}"/>
    <dataValidation allowBlank="1" showInputMessage="1" showErrorMessage="1" prompt="Enter Teacher and School details in cells below" sqref="B1" xr:uid="{00000000-0002-0000-1400-000002000000}"/>
    <dataValidation allowBlank="1" showInputMessage="1" showErrorMessage="1" prompt="Enter Teacher Name and FTE in cells to the right" sqref="B2" xr:uid="{00000000-0002-0000-1400-000003000000}"/>
    <dataValidation allowBlank="1" showInputMessage="1" showErrorMessage="1" prompt="Enter Teacher Name in this cell" sqref="C2" xr:uid="{00000000-0002-0000-1400-000004000000}"/>
    <dataValidation allowBlank="1" showInputMessage="1" showErrorMessage="1" prompt="Enter Teacher's FTE in this cell" sqref="D2" xr:uid="{DCC34A4C-2C5E-4D6E-994F-5155FFAFF5EC}"/>
    <dataValidation allowBlank="1" showInputMessage="1" showErrorMessage="1" prompt="Enter School Name in cell to the right" sqref="B3" xr:uid="{00000000-0002-0000-1400-000006000000}"/>
    <dataValidation allowBlank="1" showInputMessage="1" showErrorMessage="1" prompt="Enter School Name in this cell" sqref="C3" xr:uid="{00000000-0002-0000-1400-000007000000}"/>
    <dataValidation allowBlank="1" showInputMessage="1" showErrorMessage="1" prompt="Enter Total Assignable Hours in cell below" sqref="B5" xr:uid="{00000000-0002-0000-1400-000008000000}"/>
    <dataValidation allowBlank="1" showInputMessage="1" showErrorMessage="1" prompt="Total Assignable Hours Worked are automatically calculated in cell below" sqref="D5" xr:uid="{00000000-0002-0000-1400-000009000000}"/>
    <dataValidation allowBlank="1" showInputMessage="1" showErrorMessage="1" prompt="Regular Hours are automatically calculated in cell below" sqref="C5" xr:uid="{00000000-0002-0000-1400-00000A000000}"/>
    <dataValidation allowBlank="1" showInputMessage="1" showErrorMessage="1" prompt="Enter Total Work Week Hours in this cell" sqref="B6" xr:uid="{00000000-0002-0000-1400-00000B000000}"/>
    <dataValidation allowBlank="1" showInputMessage="1" showErrorMessage="1" prompt="Total Hours Worked are automatically calculated in this cell" sqref="C6:D6" xr:uid="{00000000-0002-0000-1400-00000C000000}"/>
    <dataValidation allowBlank="1" showInputMessage="1" showErrorMessage="1" prompt="Enter Date in this column under this heading. Use heading filters to find specific entries" sqref="B7" xr:uid="{00000000-0002-0000-1400-00000D000000}"/>
    <dataValidation allowBlank="1" showInputMessage="1" showErrorMessage="1" prompt="Enter Assigned Time After School in this column under this heading." sqref="H7 I8:I34" xr:uid="{00000000-0002-0000-1400-00000E000000}"/>
    <dataValidation allowBlank="1" showInputMessage="1" showErrorMessage="1" prompt="Assigned Hours Worked are automatically calculated in this column under this heading." sqref="J7:K7" xr:uid="{00000000-0002-0000-1400-00000F000000}"/>
    <dataValidation allowBlank="1" showInputMessage="1" showErrorMessage="1" prompt="Total Assignable Hours Worked to date automatically calculated in this cell." sqref="E6 I6" xr:uid="{00000000-0002-0000-1400-000010000000}"/>
    <dataValidation allowBlank="1" showInputMessage="1" showErrorMessage="1" prompt="Total Assignable Hours Worked to date are automatically calculated in cell below" sqref="I4 E5" xr:uid="{00000000-0002-0000-1400-000011000000}"/>
    <dataValidation allowBlank="1" showInputMessage="1" showErrorMessage="1" prompt="adsfa" sqref="H2" xr:uid="{00000000-0002-0000-1400-000012000000}"/>
  </dataValidations>
  <hyperlinks>
    <hyperlink ref="J2" location="'Mon-Day 1-S1'!Print_Titles" display="MON | Day 1 - Sem 1" xr:uid="{00000000-0004-0000-1400-000002000000}"/>
    <hyperlink ref="J3" location="'Tue-Day 2-S1'!Print_Titles" display="TUE | Day 2 - Sem 1" xr:uid="{00000000-0004-0000-1400-000003000000}"/>
    <hyperlink ref="J4" location="'Wed-Day 3-S1'!Print_Titles" display="WED | Day 3 - Sem 1" xr:uid="{00000000-0004-0000-1400-000004000000}"/>
    <hyperlink ref="J5" location="'Thu-Day 4-S1'!Print_Titles" display="THU | Day 4 - Sem 1" xr:uid="{00000000-0004-0000-1400-000005000000}"/>
    <hyperlink ref="J6" location="'Fri-Day 5-S1'!Print_Titles" display="FRI | Day 5 - Sem 1" xr:uid="{00000000-0004-0000-1400-000006000000}"/>
    <hyperlink ref="M2" location="'Day 6-S1'!Print_Titles" display="Day 6 - Sem 1" xr:uid="{00000000-0004-0000-1400-000007000000}"/>
    <hyperlink ref="M3" location="'Early Out 1-S1'!Print_Titles" display="Early Out 1 - Sem 1" xr:uid="{00000000-0004-0000-1400-000008000000}"/>
    <hyperlink ref="M4" location="'Early Out 2-S1'!Print_Titles" display="Early Out 2 - Sem 1" xr:uid="{00000000-0004-0000-1400-000009000000}"/>
  </hyperlinks>
  <printOptions horizontalCentered="1"/>
  <pageMargins left="0.25" right="0.25" top="0.75" bottom="0.75" header="0.3" footer="0.3"/>
  <pageSetup scale="87" fitToHeight="0" orientation="landscape"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6DEA5733-CFB8-C447-B001-937F7F78048F}">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theme="4"/>
    <pageSetUpPr fitToPage="1"/>
  </sheetPr>
  <dimension ref="B1:Q39"/>
  <sheetViews>
    <sheetView showGridLines="0" zoomScale="75" zoomScaleNormal="75" workbookViewId="0">
      <pane xSplit="14" ySplit="7" topLeftCell="O8" activePane="bottomRight" state="frozen"/>
      <selection activeCell="E6" sqref="B6:E6"/>
      <selection pane="topRight" activeCell="E6" sqref="B6:E6"/>
      <selection pane="bottomLeft" activeCell="E6" sqref="B6:E6"/>
      <selection pane="bottomRight" activeCell="G40" sqref="G40"/>
    </sheetView>
  </sheetViews>
  <sheetFormatPr defaultColWidth="9" defaultRowHeight="20.25" customHeight="1" x14ac:dyDescent="0.25"/>
  <cols>
    <col min="1" max="1" width="0.90625" style="9" customWidth="1"/>
    <col min="2" max="2" width="21.08984375" style="9" customWidth="1"/>
    <col min="3" max="3" width="14.08984375" style="9" customWidth="1"/>
    <col min="4" max="4" width="20.08984375" style="9" customWidth="1"/>
    <col min="5" max="5" width="17.08984375" style="9" customWidth="1"/>
    <col min="6" max="6" width="16.08984375" style="9" customWidth="1"/>
    <col min="7" max="7" width="12.453125" style="9" customWidth="1"/>
    <col min="8" max="8" width="15.90625" style="9" customWidth="1"/>
    <col min="9" max="9" width="17" style="15" customWidth="1"/>
    <col min="10" max="10" width="12.08984375" style="9" customWidth="1"/>
    <col min="11" max="11" width="23.08984375" style="9" customWidth="1"/>
    <col min="12" max="12" width="13.08984375" style="9" customWidth="1"/>
    <col min="13" max="13" width="14.90625" style="9" customWidth="1"/>
    <col min="14" max="14" width="9.90625" style="9" customWidth="1"/>
    <col min="15" max="15" width="1.90625" style="9" customWidth="1"/>
    <col min="16" max="16384" width="9" style="9"/>
  </cols>
  <sheetData>
    <row r="1" spans="2:17" ht="35.25" customHeight="1" thickTop="1" thickBot="1" x14ac:dyDescent="0.5">
      <c r="B1" s="643" t="s">
        <v>62</v>
      </c>
      <c r="C1" s="643"/>
      <c r="D1" s="643"/>
      <c r="E1" s="643"/>
      <c r="F1" s="643"/>
      <c r="G1" s="643"/>
      <c r="H1" s="643"/>
      <c r="I1" s="644"/>
      <c r="J1" s="626" t="s">
        <v>19</v>
      </c>
      <c r="K1" s="627"/>
      <c r="L1" s="144" t="s">
        <v>16</v>
      </c>
      <c r="M1" s="143" t="s">
        <v>19</v>
      </c>
      <c r="N1" s="144" t="s">
        <v>16</v>
      </c>
      <c r="O1" s="58"/>
    </row>
    <row r="2" spans="2:17" ht="46.5" customHeight="1" thickBot="1" x14ac:dyDescent="0.3">
      <c r="B2" s="333" t="s">
        <v>24</v>
      </c>
      <c r="C2" s="334" t="str">
        <f>August!C2</f>
        <v>Type your name here.</v>
      </c>
      <c r="D2" s="331">
        <f>'Detailed Summary'!G2</f>
        <v>1</v>
      </c>
      <c r="E2" s="332" t="s">
        <v>23</v>
      </c>
      <c r="F2" s="42" t="s">
        <v>42</v>
      </c>
      <c r="G2" s="41">
        <f>'Detailed Summary'!G7</f>
        <v>0</v>
      </c>
      <c r="H2" s="620" t="s">
        <v>108</v>
      </c>
      <c r="I2" s="613"/>
      <c r="J2" s="628" t="s">
        <v>76</v>
      </c>
      <c r="K2" s="629"/>
      <c r="L2" s="135">
        <f>'Detailed Summary'!C6+'Detailed Summary'!D6</f>
        <v>0</v>
      </c>
      <c r="M2" s="160" t="s">
        <v>81</v>
      </c>
      <c r="N2" s="161">
        <f>'Detailed Summary'!C11+'Detailed Summary'!D11</f>
        <v>0</v>
      </c>
      <c r="O2" s="58"/>
    </row>
    <row r="3" spans="2:17" ht="46.5" customHeight="1" thickBot="1" x14ac:dyDescent="0.3">
      <c r="B3" s="335" t="s">
        <v>22</v>
      </c>
      <c r="C3" s="634" t="str">
        <f>August!C3</f>
        <v>Type your school here.</v>
      </c>
      <c r="D3" s="634"/>
      <c r="E3" s="635"/>
      <c r="F3" s="43" t="s">
        <v>43</v>
      </c>
      <c r="G3" s="97">
        <f>'Detailed Summary'!G14</f>
        <v>0</v>
      </c>
      <c r="H3" s="621"/>
      <c r="I3" s="613"/>
      <c r="J3" s="630" t="s">
        <v>77</v>
      </c>
      <c r="K3" s="631"/>
      <c r="L3" s="136">
        <f>'Detailed Summary'!C7+'Detailed Summary'!D7</f>
        <v>0</v>
      </c>
      <c r="M3" s="141" t="s">
        <v>82</v>
      </c>
      <c r="N3" s="142">
        <f>'Detailed Summary'!C16+'Detailed Summary'!D16</f>
        <v>0</v>
      </c>
      <c r="O3" s="58"/>
    </row>
    <row r="4" spans="2:17" ht="78" customHeight="1" thickBot="1" x14ac:dyDescent="0.3">
      <c r="B4" s="98" t="s">
        <v>135</v>
      </c>
      <c r="C4" s="241">
        <f>'Detailed Summary'!G3</f>
        <v>1200</v>
      </c>
      <c r="D4" s="98" t="s">
        <v>70</v>
      </c>
      <c r="E4" s="182">
        <f>IFERROR(D2*1200,0)</f>
        <v>1200</v>
      </c>
      <c r="F4" s="98" t="s">
        <v>128</v>
      </c>
      <c r="G4" s="182">
        <f>November!B6</f>
        <v>1200</v>
      </c>
      <c r="I4" s="641" t="s">
        <v>26</v>
      </c>
      <c r="J4" s="632" t="s">
        <v>78</v>
      </c>
      <c r="K4" s="633"/>
      <c r="L4" s="137">
        <f>'Detailed Summary'!C8+'Detailed Summary'!D8</f>
        <v>0</v>
      </c>
      <c r="M4" s="139" t="s">
        <v>83</v>
      </c>
      <c r="N4" s="140">
        <f>'Detailed Summary'!C17+'Detailed Summary'!D17</f>
        <v>0</v>
      </c>
      <c r="O4" s="58"/>
    </row>
    <row r="5" spans="2:17" ht="76.5" customHeight="1" thickBot="1" x14ac:dyDescent="0.35">
      <c r="B5" s="222" t="s">
        <v>127</v>
      </c>
      <c r="C5" s="223" t="s">
        <v>113</v>
      </c>
      <c r="D5" s="224" t="s">
        <v>125</v>
      </c>
      <c r="E5" s="181" t="s">
        <v>54</v>
      </c>
      <c r="F5" s="10"/>
      <c r="G5" s="10"/>
      <c r="I5" s="642"/>
      <c r="J5" s="616" t="s">
        <v>79</v>
      </c>
      <c r="K5" s="617"/>
      <c r="L5" s="138">
        <f>'Detailed Summary'!C9+'Detailed Summary'!D9</f>
        <v>0</v>
      </c>
      <c r="M5" s="58"/>
      <c r="N5" s="58"/>
      <c r="O5" s="58"/>
    </row>
    <row r="6" spans="2:17" ht="28.5" customHeight="1" thickBot="1" x14ac:dyDescent="0.35">
      <c r="B6" s="230">
        <f>G4-D6</f>
        <v>1200</v>
      </c>
      <c r="C6" s="226">
        <f>SUM(I8:I38)/60</f>
        <v>0</v>
      </c>
      <c r="D6" s="227">
        <f>SUM(K8:K38)</f>
        <v>0</v>
      </c>
      <c r="E6" s="186">
        <f>November!E6+D6</f>
        <v>0</v>
      </c>
      <c r="F6" s="10"/>
      <c r="G6" s="10"/>
      <c r="I6" s="188">
        <f>August!B6-E6</f>
        <v>1200</v>
      </c>
      <c r="J6" s="636" t="s">
        <v>80</v>
      </c>
      <c r="K6" s="619"/>
      <c r="L6" s="162">
        <f>'Detailed Summary'!C10+'Detailed Summary'!D10</f>
        <v>0</v>
      </c>
      <c r="M6" s="58"/>
      <c r="N6" s="58"/>
      <c r="O6" s="58"/>
    </row>
    <row r="7" spans="2:17" ht="89.25" customHeight="1" thickTop="1" x14ac:dyDescent="0.25">
      <c r="B7" s="56" t="s">
        <v>21</v>
      </c>
      <c r="C7" s="54" t="s">
        <v>44</v>
      </c>
      <c r="D7" s="101" t="s">
        <v>122</v>
      </c>
      <c r="E7" s="101" t="s">
        <v>114</v>
      </c>
      <c r="F7" s="54" t="s">
        <v>45</v>
      </c>
      <c r="G7" s="55" t="s">
        <v>51</v>
      </c>
      <c r="H7" s="57" t="s">
        <v>46</v>
      </c>
      <c r="I7" s="235" t="s">
        <v>112</v>
      </c>
      <c r="J7" s="234" t="s">
        <v>52</v>
      </c>
      <c r="K7" s="180" t="s">
        <v>53</v>
      </c>
      <c r="L7" s="58"/>
      <c r="M7" s="58"/>
      <c r="N7" s="58"/>
      <c r="O7" s="58"/>
      <c r="P7" s="134"/>
      <c r="Q7" s="134"/>
    </row>
    <row r="8" spans="2:17" ht="19.8" x14ac:dyDescent="0.25">
      <c r="B8" s="242">
        <v>44896</v>
      </c>
      <c r="C8" s="261"/>
      <c r="D8" s="261"/>
      <c r="E8" s="261"/>
      <c r="F8" s="261"/>
      <c r="G8" s="269"/>
      <c r="H8" s="263"/>
      <c r="I8" s="159">
        <f t="shared" ref="I8:I37" si="0">E8</f>
        <v>0</v>
      </c>
      <c r="J8" s="228">
        <f t="shared" ref="J8:J37" si="1">IFERROR(C8+D8+F8+H8,0)</f>
        <v>0</v>
      </c>
      <c r="K8" s="174">
        <f t="shared" ref="K8:K37" si="2">IFERROR(J8/60,0)</f>
        <v>0</v>
      </c>
      <c r="L8" s="134"/>
      <c r="M8" s="134"/>
      <c r="N8" s="134"/>
      <c r="O8" s="134"/>
    </row>
    <row r="9" spans="2:17" ht="19.8" x14ac:dyDescent="0.25">
      <c r="B9" s="242">
        <v>44897</v>
      </c>
      <c r="C9" s="265"/>
      <c r="D9" s="265"/>
      <c r="E9" s="265"/>
      <c r="F9" s="265"/>
      <c r="G9" s="262"/>
      <c r="H9" s="263"/>
      <c r="I9" s="159">
        <f t="shared" si="0"/>
        <v>0</v>
      </c>
      <c r="J9" s="228">
        <f t="shared" si="1"/>
        <v>0</v>
      </c>
      <c r="K9" s="174">
        <f t="shared" si="2"/>
        <v>0</v>
      </c>
    </row>
    <row r="10" spans="2:17" ht="19.8" x14ac:dyDescent="0.25">
      <c r="B10" s="248">
        <v>44898</v>
      </c>
      <c r="C10" s="270"/>
      <c r="D10" s="270"/>
      <c r="E10" s="270"/>
      <c r="F10" s="270"/>
      <c r="G10" s="260"/>
      <c r="H10" s="259"/>
      <c r="I10" s="159">
        <f t="shared" si="0"/>
        <v>0</v>
      </c>
      <c r="J10" s="228">
        <f t="shared" si="1"/>
        <v>0</v>
      </c>
      <c r="K10" s="174">
        <f t="shared" si="2"/>
        <v>0</v>
      </c>
    </row>
    <row r="11" spans="2:17" ht="19.8" x14ac:dyDescent="0.25">
      <c r="B11" s="248">
        <v>44899</v>
      </c>
      <c r="C11" s="270"/>
      <c r="D11" s="270"/>
      <c r="E11" s="270"/>
      <c r="F11" s="270"/>
      <c r="G11" s="260"/>
      <c r="H11" s="259"/>
      <c r="I11" s="159">
        <f t="shared" si="0"/>
        <v>0</v>
      </c>
      <c r="J11" s="228">
        <f t="shared" si="1"/>
        <v>0</v>
      </c>
      <c r="K11" s="174">
        <f t="shared" si="2"/>
        <v>0</v>
      </c>
    </row>
    <row r="12" spans="2:17" ht="19.8" x14ac:dyDescent="0.25">
      <c r="B12" s="242">
        <v>44900</v>
      </c>
      <c r="C12" s="266"/>
      <c r="D12" s="266"/>
      <c r="E12" s="266"/>
      <c r="F12" s="266"/>
      <c r="G12" s="269"/>
      <c r="H12" s="263"/>
      <c r="I12" s="159">
        <f t="shared" si="0"/>
        <v>0</v>
      </c>
      <c r="J12" s="228">
        <f t="shared" si="1"/>
        <v>0</v>
      </c>
      <c r="K12" s="174">
        <f t="shared" si="2"/>
        <v>0</v>
      </c>
    </row>
    <row r="13" spans="2:17" ht="19.8" x14ac:dyDescent="0.25">
      <c r="B13" s="242">
        <v>44901</v>
      </c>
      <c r="C13" s="266"/>
      <c r="D13" s="266"/>
      <c r="E13" s="266"/>
      <c r="F13" s="266"/>
      <c r="G13" s="269"/>
      <c r="H13" s="263"/>
      <c r="I13" s="159">
        <f t="shared" si="0"/>
        <v>0</v>
      </c>
      <c r="J13" s="228">
        <f t="shared" si="1"/>
        <v>0</v>
      </c>
      <c r="K13" s="174">
        <f t="shared" si="2"/>
        <v>0</v>
      </c>
    </row>
    <row r="14" spans="2:17" ht="19.8" x14ac:dyDescent="0.25">
      <c r="B14" s="242">
        <v>44902</v>
      </c>
      <c r="C14" s="266"/>
      <c r="D14" s="266"/>
      <c r="E14" s="266"/>
      <c r="F14" s="266"/>
      <c r="G14" s="269"/>
      <c r="H14" s="263"/>
      <c r="I14" s="159">
        <f t="shared" si="0"/>
        <v>0</v>
      </c>
      <c r="J14" s="228">
        <f t="shared" si="1"/>
        <v>0</v>
      </c>
      <c r="K14" s="174">
        <f t="shared" si="2"/>
        <v>0</v>
      </c>
    </row>
    <row r="15" spans="2:17" ht="19.8" x14ac:dyDescent="0.25">
      <c r="B15" s="242">
        <v>44903</v>
      </c>
      <c r="C15" s="261"/>
      <c r="D15" s="261"/>
      <c r="E15" s="261"/>
      <c r="F15" s="261"/>
      <c r="G15" s="269"/>
      <c r="H15" s="263"/>
      <c r="I15" s="159">
        <f t="shared" si="0"/>
        <v>0</v>
      </c>
      <c r="J15" s="228">
        <f t="shared" si="1"/>
        <v>0</v>
      </c>
      <c r="K15" s="174">
        <f t="shared" si="2"/>
        <v>0</v>
      </c>
    </row>
    <row r="16" spans="2:17" ht="19.8" x14ac:dyDescent="0.25">
      <c r="B16" s="242">
        <v>44904</v>
      </c>
      <c r="C16" s="265"/>
      <c r="D16" s="265"/>
      <c r="E16" s="265"/>
      <c r="F16" s="265"/>
      <c r="G16" s="262"/>
      <c r="H16" s="263"/>
      <c r="I16" s="159">
        <f t="shared" si="0"/>
        <v>0</v>
      </c>
      <c r="J16" s="228">
        <f t="shared" si="1"/>
        <v>0</v>
      </c>
      <c r="K16" s="174">
        <f t="shared" si="2"/>
        <v>0</v>
      </c>
    </row>
    <row r="17" spans="2:11" ht="19.8" x14ac:dyDescent="0.25">
      <c r="B17" s="248">
        <v>44905</v>
      </c>
      <c r="C17" s="270"/>
      <c r="D17" s="270"/>
      <c r="E17" s="270"/>
      <c r="F17" s="270"/>
      <c r="G17" s="260"/>
      <c r="H17" s="259"/>
      <c r="I17" s="159">
        <f t="shared" si="0"/>
        <v>0</v>
      </c>
      <c r="J17" s="228">
        <f t="shared" si="1"/>
        <v>0</v>
      </c>
      <c r="K17" s="174">
        <f t="shared" si="2"/>
        <v>0</v>
      </c>
    </row>
    <row r="18" spans="2:11" ht="19.8" x14ac:dyDescent="0.25">
      <c r="B18" s="248">
        <v>44906</v>
      </c>
      <c r="C18" s="270"/>
      <c r="D18" s="270"/>
      <c r="E18" s="270"/>
      <c r="F18" s="270"/>
      <c r="G18" s="260"/>
      <c r="H18" s="259"/>
      <c r="I18" s="159">
        <f t="shared" si="0"/>
        <v>0</v>
      </c>
      <c r="J18" s="228">
        <f t="shared" si="1"/>
        <v>0</v>
      </c>
      <c r="K18" s="174">
        <f t="shared" si="2"/>
        <v>0</v>
      </c>
    </row>
    <row r="19" spans="2:11" ht="19.8" x14ac:dyDescent="0.25">
      <c r="B19" s="242">
        <v>44907</v>
      </c>
      <c r="C19" s="266"/>
      <c r="D19" s="266"/>
      <c r="E19" s="266"/>
      <c r="F19" s="266"/>
      <c r="G19" s="269"/>
      <c r="H19" s="263"/>
      <c r="I19" s="159">
        <f t="shared" si="0"/>
        <v>0</v>
      </c>
      <c r="J19" s="228">
        <f t="shared" si="1"/>
        <v>0</v>
      </c>
      <c r="K19" s="174">
        <f t="shared" si="2"/>
        <v>0</v>
      </c>
    </row>
    <row r="20" spans="2:11" ht="19.8" x14ac:dyDescent="0.25">
      <c r="B20" s="242">
        <v>44908</v>
      </c>
      <c r="C20" s="266"/>
      <c r="D20" s="266"/>
      <c r="E20" s="266"/>
      <c r="F20" s="266"/>
      <c r="G20" s="269"/>
      <c r="H20" s="263"/>
      <c r="I20" s="159">
        <f t="shared" si="0"/>
        <v>0</v>
      </c>
      <c r="J20" s="228">
        <f t="shared" si="1"/>
        <v>0</v>
      </c>
      <c r="K20" s="174">
        <f t="shared" si="2"/>
        <v>0</v>
      </c>
    </row>
    <row r="21" spans="2:11" ht="19.8" x14ac:dyDescent="0.25">
      <c r="B21" s="242">
        <v>44909</v>
      </c>
      <c r="C21" s="266"/>
      <c r="D21" s="266"/>
      <c r="E21" s="266"/>
      <c r="F21" s="266"/>
      <c r="G21" s="269"/>
      <c r="H21" s="263"/>
      <c r="I21" s="159">
        <f t="shared" si="0"/>
        <v>0</v>
      </c>
      <c r="J21" s="228">
        <f t="shared" si="1"/>
        <v>0</v>
      </c>
      <c r="K21" s="174">
        <f t="shared" si="2"/>
        <v>0</v>
      </c>
    </row>
    <row r="22" spans="2:11" ht="19.8" x14ac:dyDescent="0.25">
      <c r="B22" s="242">
        <v>44910</v>
      </c>
      <c r="C22" s="266"/>
      <c r="D22" s="266"/>
      <c r="E22" s="266"/>
      <c r="F22" s="266"/>
      <c r="G22" s="262"/>
      <c r="H22" s="263"/>
      <c r="I22" s="209">
        <f t="shared" si="0"/>
        <v>0</v>
      </c>
      <c r="J22" s="228">
        <f t="shared" si="1"/>
        <v>0</v>
      </c>
      <c r="K22" s="174">
        <f t="shared" si="2"/>
        <v>0</v>
      </c>
    </row>
    <row r="23" spans="2:11" ht="19.8" x14ac:dyDescent="0.25">
      <c r="B23" s="242">
        <v>44911</v>
      </c>
      <c r="C23" s="265"/>
      <c r="D23" s="265"/>
      <c r="E23" s="265"/>
      <c r="F23" s="265"/>
      <c r="G23" s="262"/>
      <c r="H23" s="263"/>
      <c r="I23" s="209">
        <f t="shared" si="0"/>
        <v>0</v>
      </c>
      <c r="J23" s="228">
        <f t="shared" si="1"/>
        <v>0</v>
      </c>
      <c r="K23" s="174">
        <f t="shared" si="2"/>
        <v>0</v>
      </c>
    </row>
    <row r="24" spans="2:11" ht="19.8" x14ac:dyDescent="0.25">
      <c r="B24" s="248">
        <v>44912</v>
      </c>
      <c r="C24" s="270"/>
      <c r="D24" s="270"/>
      <c r="E24" s="270"/>
      <c r="F24" s="270"/>
      <c r="G24" s="260"/>
      <c r="H24" s="259"/>
      <c r="I24" s="159">
        <f t="shared" si="0"/>
        <v>0</v>
      </c>
      <c r="J24" s="228">
        <f t="shared" si="1"/>
        <v>0</v>
      </c>
      <c r="K24" s="174">
        <f t="shared" si="2"/>
        <v>0</v>
      </c>
    </row>
    <row r="25" spans="2:11" ht="19.8" x14ac:dyDescent="0.25">
      <c r="B25" s="248">
        <v>44913</v>
      </c>
      <c r="C25" s="270"/>
      <c r="D25" s="270"/>
      <c r="E25" s="270"/>
      <c r="F25" s="270"/>
      <c r="G25" s="260"/>
      <c r="H25" s="259"/>
      <c r="I25" s="159">
        <f t="shared" si="0"/>
        <v>0</v>
      </c>
      <c r="J25" s="228">
        <f t="shared" si="1"/>
        <v>0</v>
      </c>
      <c r="K25" s="174">
        <f t="shared" si="2"/>
        <v>0</v>
      </c>
    </row>
    <row r="26" spans="2:11" ht="19.8" x14ac:dyDescent="0.25">
      <c r="B26" s="242">
        <v>44914</v>
      </c>
      <c r="C26" s="266"/>
      <c r="D26" s="266"/>
      <c r="E26" s="266"/>
      <c r="F26" s="266"/>
      <c r="G26" s="269"/>
      <c r="H26" s="263"/>
      <c r="I26" s="159">
        <f t="shared" si="0"/>
        <v>0</v>
      </c>
      <c r="J26" s="228">
        <f t="shared" si="1"/>
        <v>0</v>
      </c>
      <c r="K26" s="174">
        <f t="shared" si="2"/>
        <v>0</v>
      </c>
    </row>
    <row r="27" spans="2:11" ht="19.8" x14ac:dyDescent="0.25">
      <c r="B27" s="242">
        <v>44915</v>
      </c>
      <c r="C27" s="266"/>
      <c r="D27" s="266"/>
      <c r="E27" s="266"/>
      <c r="F27" s="266"/>
      <c r="G27" s="269"/>
      <c r="H27" s="263"/>
      <c r="I27" s="159">
        <f t="shared" si="0"/>
        <v>0</v>
      </c>
      <c r="J27" s="228">
        <f t="shared" si="1"/>
        <v>0</v>
      </c>
      <c r="K27" s="174">
        <f t="shared" si="2"/>
        <v>0</v>
      </c>
    </row>
    <row r="28" spans="2:11" ht="19.8" x14ac:dyDescent="0.25">
      <c r="B28" s="242">
        <v>44916</v>
      </c>
      <c r="C28" s="266"/>
      <c r="D28" s="266"/>
      <c r="E28" s="266"/>
      <c r="F28" s="266"/>
      <c r="G28" s="269"/>
      <c r="H28" s="263"/>
      <c r="I28" s="159">
        <f t="shared" si="0"/>
        <v>0</v>
      </c>
      <c r="J28" s="228">
        <f t="shared" si="1"/>
        <v>0</v>
      </c>
      <c r="K28" s="174">
        <f t="shared" si="2"/>
        <v>0</v>
      </c>
    </row>
    <row r="29" spans="2:11" ht="19.8" x14ac:dyDescent="0.25">
      <c r="B29" s="242">
        <v>44917</v>
      </c>
      <c r="C29" s="266"/>
      <c r="D29" s="266"/>
      <c r="E29" s="266"/>
      <c r="F29" s="266"/>
      <c r="G29" s="269"/>
      <c r="H29" s="263"/>
      <c r="I29" s="159">
        <f t="shared" si="0"/>
        <v>0</v>
      </c>
      <c r="J29" s="228">
        <f t="shared" si="1"/>
        <v>0</v>
      </c>
      <c r="K29" s="174">
        <f t="shared" si="2"/>
        <v>0</v>
      </c>
    </row>
    <row r="30" spans="2:11" ht="19.8" x14ac:dyDescent="0.25">
      <c r="B30" s="242">
        <v>44918</v>
      </c>
      <c r="C30" s="266"/>
      <c r="D30" s="266"/>
      <c r="E30" s="266"/>
      <c r="F30" s="266"/>
      <c r="G30" s="269"/>
      <c r="H30" s="263"/>
      <c r="I30" s="159">
        <f t="shared" si="0"/>
        <v>0</v>
      </c>
      <c r="J30" s="228">
        <f t="shared" si="1"/>
        <v>0</v>
      </c>
      <c r="K30" s="174">
        <f t="shared" si="2"/>
        <v>0</v>
      </c>
    </row>
    <row r="31" spans="2:11" ht="19.8" x14ac:dyDescent="0.25">
      <c r="B31" s="248">
        <v>44919</v>
      </c>
      <c r="C31" s="270"/>
      <c r="D31" s="270"/>
      <c r="E31" s="270"/>
      <c r="F31" s="270"/>
      <c r="G31" s="260"/>
      <c r="H31" s="259"/>
      <c r="I31" s="159">
        <f t="shared" si="0"/>
        <v>0</v>
      </c>
      <c r="J31" s="228">
        <f t="shared" si="1"/>
        <v>0</v>
      </c>
      <c r="K31" s="174">
        <f t="shared" si="2"/>
        <v>0</v>
      </c>
    </row>
    <row r="32" spans="2:11" ht="19.8" x14ac:dyDescent="0.25">
      <c r="B32" s="248">
        <v>44920</v>
      </c>
      <c r="C32" s="270"/>
      <c r="D32" s="270"/>
      <c r="E32" s="270"/>
      <c r="F32" s="270"/>
      <c r="G32" s="260"/>
      <c r="H32" s="259"/>
      <c r="I32" s="159">
        <f t="shared" si="0"/>
        <v>0</v>
      </c>
      <c r="J32" s="228">
        <f t="shared" si="1"/>
        <v>0</v>
      </c>
      <c r="K32" s="174">
        <f t="shared" si="2"/>
        <v>0</v>
      </c>
    </row>
    <row r="33" spans="2:11" ht="19.8" x14ac:dyDescent="0.25">
      <c r="B33" s="248">
        <v>44921</v>
      </c>
      <c r="C33" s="270"/>
      <c r="D33" s="270"/>
      <c r="E33" s="270"/>
      <c r="F33" s="270"/>
      <c r="G33" s="260"/>
      <c r="H33" s="259"/>
      <c r="I33" s="159">
        <f t="shared" si="0"/>
        <v>0</v>
      </c>
      <c r="J33" s="228">
        <f t="shared" si="1"/>
        <v>0</v>
      </c>
      <c r="K33" s="174">
        <f t="shared" si="2"/>
        <v>0</v>
      </c>
    </row>
    <row r="34" spans="2:11" ht="19.8" x14ac:dyDescent="0.25">
      <c r="B34" s="248">
        <v>44922</v>
      </c>
      <c r="C34" s="270"/>
      <c r="D34" s="270"/>
      <c r="E34" s="270"/>
      <c r="F34" s="270"/>
      <c r="G34" s="260"/>
      <c r="H34" s="259"/>
      <c r="I34" s="159">
        <f t="shared" si="0"/>
        <v>0</v>
      </c>
      <c r="J34" s="228">
        <f t="shared" si="1"/>
        <v>0</v>
      </c>
      <c r="K34" s="174">
        <f t="shared" si="2"/>
        <v>0</v>
      </c>
    </row>
    <row r="35" spans="2:11" ht="19.8" x14ac:dyDescent="0.25">
      <c r="B35" s="248">
        <v>44923</v>
      </c>
      <c r="C35" s="270"/>
      <c r="D35" s="270"/>
      <c r="E35" s="270"/>
      <c r="F35" s="270"/>
      <c r="G35" s="260"/>
      <c r="H35" s="259"/>
      <c r="I35" s="171">
        <f t="shared" si="0"/>
        <v>0</v>
      </c>
      <c r="J35" s="228">
        <f t="shared" si="1"/>
        <v>0</v>
      </c>
      <c r="K35" s="174">
        <f t="shared" si="2"/>
        <v>0</v>
      </c>
    </row>
    <row r="36" spans="2:11" ht="19.8" x14ac:dyDescent="0.25">
      <c r="B36" s="248">
        <v>44924</v>
      </c>
      <c r="C36" s="270"/>
      <c r="D36" s="270"/>
      <c r="E36" s="270"/>
      <c r="F36" s="270"/>
      <c r="G36" s="260"/>
      <c r="H36" s="259"/>
      <c r="I36" s="171">
        <f t="shared" si="0"/>
        <v>0</v>
      </c>
      <c r="J36" s="228">
        <f t="shared" si="1"/>
        <v>0</v>
      </c>
      <c r="K36" s="174">
        <f t="shared" si="2"/>
        <v>0</v>
      </c>
    </row>
    <row r="37" spans="2:11" ht="19.8" x14ac:dyDescent="0.25">
      <c r="B37" s="248">
        <v>44925</v>
      </c>
      <c r="C37" s="270"/>
      <c r="D37" s="270"/>
      <c r="E37" s="270"/>
      <c r="F37" s="270"/>
      <c r="G37" s="260"/>
      <c r="H37" s="259"/>
      <c r="I37" s="208">
        <f t="shared" si="0"/>
        <v>0</v>
      </c>
      <c r="J37" s="228">
        <f t="shared" si="1"/>
        <v>0</v>
      </c>
      <c r="K37" s="176">
        <f t="shared" si="2"/>
        <v>0</v>
      </c>
    </row>
    <row r="38" spans="2:11" ht="20.399999999999999" thickBot="1" x14ac:dyDescent="0.3">
      <c r="B38" s="277">
        <v>44926</v>
      </c>
      <c r="C38" s="278"/>
      <c r="D38" s="278"/>
      <c r="E38" s="278"/>
      <c r="F38" s="278"/>
      <c r="G38" s="433"/>
      <c r="H38" s="434"/>
      <c r="I38" s="282">
        <f>E38</f>
        <v>0</v>
      </c>
      <c r="J38" s="283">
        <f>IFERROR(C38+D38+F38+H38,0)</f>
        <v>0</v>
      </c>
      <c r="K38" s="179">
        <f>IFERROR(J38/60,0)</f>
        <v>0</v>
      </c>
    </row>
    <row r="39" spans="2:11" ht="20.25" customHeight="1" thickTop="1" x14ac:dyDescent="0.25">
      <c r="B39" s="65"/>
      <c r="C39" s="121"/>
      <c r="D39" s="121"/>
      <c r="E39" s="121"/>
      <c r="F39" s="121"/>
      <c r="G39" s="120"/>
      <c r="H39" s="279"/>
      <c r="I39" s="151"/>
      <c r="J39" s="280"/>
      <c r="K39" s="281"/>
    </row>
  </sheetData>
  <sheetProtection algorithmName="SHA-512" hashValue="URJezz8pTrvCnTvFfr0xTWvsajaPLwthjrpVjMjyxvYPdaRkUQhnDS35grWQYa4e8XAm7Lsm7IS8AickEaVt2A==" saltValue="Fyl72fbgpRemHkiw6/aq3A==" spinCount="100000" sheet="1" formatColumns="0"/>
  <mergeCells count="11">
    <mergeCell ref="B1:I1"/>
    <mergeCell ref="J1:K1"/>
    <mergeCell ref="J2:K2"/>
    <mergeCell ref="J3:K3"/>
    <mergeCell ref="J4:K4"/>
    <mergeCell ref="C3:E3"/>
    <mergeCell ref="J5:K5"/>
    <mergeCell ref="J6:K6"/>
    <mergeCell ref="H2:H3"/>
    <mergeCell ref="I2:I3"/>
    <mergeCell ref="I4:I5"/>
  </mergeCells>
  <dataValidations count="19">
    <dataValidation allowBlank="1" showInputMessage="1" showErrorMessage="1" prompt="adsfa" sqref="H2" xr:uid="{00000000-0002-0000-1500-000000000000}"/>
    <dataValidation allowBlank="1" showInputMessage="1" showErrorMessage="1" prompt="Total Assignable Hours Worked to date are automatically calculated in cell below" sqref="I4 E5" xr:uid="{00000000-0002-0000-1500-000001000000}"/>
    <dataValidation allowBlank="1" showInputMessage="1" showErrorMessage="1" prompt="Total Assignable Hours Worked to date automatically calculated in this cell." sqref="E6 I6" xr:uid="{00000000-0002-0000-1500-000002000000}"/>
    <dataValidation allowBlank="1" showInputMessage="1" showErrorMessage="1" prompt="Assigned Hours Worked are automatically calculated in this column under this heading." sqref="J7:K7" xr:uid="{00000000-0002-0000-1500-000003000000}"/>
    <dataValidation allowBlank="1" showInputMessage="1" showErrorMessage="1" prompt="Enter Assigned Time After School in this column under this heading." sqref="H7 I8:I34" xr:uid="{00000000-0002-0000-1500-000004000000}"/>
    <dataValidation allowBlank="1" showInputMessage="1" showErrorMessage="1" prompt="Enter Date in this column under this heading. Use heading filters to find specific entries" sqref="B7" xr:uid="{00000000-0002-0000-1500-000005000000}"/>
    <dataValidation allowBlank="1" showInputMessage="1" showErrorMessage="1" prompt="Total Hours Worked are automatically calculated in this cell" sqref="C6:D6" xr:uid="{00000000-0002-0000-1500-000006000000}"/>
    <dataValidation allowBlank="1" showInputMessage="1" showErrorMessage="1" prompt="Enter Total Work Week Hours in this cell" sqref="B6" xr:uid="{00000000-0002-0000-1500-000007000000}"/>
    <dataValidation allowBlank="1" showInputMessage="1" showErrorMessage="1" prompt="Regular Hours are automatically calculated in cell below" sqref="C5" xr:uid="{00000000-0002-0000-1500-000008000000}"/>
    <dataValidation allowBlank="1" showInputMessage="1" showErrorMessage="1" prompt="Total Assignable Hours Worked are automatically calculated in cell below" sqref="D5" xr:uid="{00000000-0002-0000-1500-000009000000}"/>
    <dataValidation allowBlank="1" showInputMessage="1" showErrorMessage="1" prompt="Enter Total Assignable Hours in cell below" sqref="B5" xr:uid="{00000000-0002-0000-1500-00000A000000}"/>
    <dataValidation allowBlank="1" showInputMessage="1" showErrorMessage="1" prompt="Enter School Name in this cell" sqref="C3" xr:uid="{00000000-0002-0000-1500-00000B000000}"/>
    <dataValidation allowBlank="1" showInputMessage="1" showErrorMessage="1" prompt="Enter School Name in cell to the right" sqref="B3" xr:uid="{00000000-0002-0000-1500-00000C000000}"/>
    <dataValidation allowBlank="1" showInputMessage="1" showErrorMessage="1" prompt="Enter Teacher's FTE in this cell" sqref="D2" xr:uid="{0A03F5AA-FB48-4F95-B0CE-D308494AF829}"/>
    <dataValidation allowBlank="1" showInputMessage="1" showErrorMessage="1" prompt="Enter Teacher Name in this cell" sqref="C2" xr:uid="{00000000-0002-0000-1500-00000E000000}"/>
    <dataValidation allowBlank="1" showInputMessage="1" showErrorMessage="1" prompt="Enter Teacher Name and FTE in cells to the right" sqref="B2" xr:uid="{00000000-0002-0000-1500-00000F000000}"/>
    <dataValidation allowBlank="1" showInputMessage="1" showErrorMessage="1" prompt="Enter Teacher and School details in cells below" sqref="B1" xr:uid="{00000000-0002-0000-1500-000010000000}"/>
    <dataValidation allowBlank="1" showInputMessage="1" showErrorMessage="1" prompt="Use this worksheet to track hours worked in a work week. Enter Date and Times in TimeSheet table. Total Hours, Regular Hours and Overtime Hours are automatically calculated" sqref="A1" xr:uid="{00000000-0002-0000-1500-000011000000}"/>
    <dataValidation allowBlank="1" showErrorMessage="1" sqref="A2:A1048576 F5:G6 H8 L1:L6 F2:G3 P1:XFD6 R7:XFD37 P7:Q7 N1:O2 M5:N7 O3:O7 J38:K39 L38:XFD1048576 B40:K1048576 I35:I39 I2 J8:Q37 H15 B8:F39" xr:uid="{00000000-0002-0000-1500-000012000000}"/>
  </dataValidations>
  <hyperlinks>
    <hyperlink ref="J2" location="'Mon-Day 1-S1'!Print_Titles" display="MON | Day 1 - Sem 1" xr:uid="{00000000-0004-0000-1500-000002000000}"/>
    <hyperlink ref="J3" location="'Tue-Day 2-S1'!Print_Titles" display="TUE | Day 2 - Sem 1" xr:uid="{00000000-0004-0000-1500-000003000000}"/>
    <hyperlink ref="J4" location="'Wed-Day 3-S1'!Print_Titles" display="WED | Day 3 - Sem 1" xr:uid="{00000000-0004-0000-1500-000004000000}"/>
    <hyperlink ref="J5" location="'Thu-Day 4-S1'!Print_Titles" display="THU | Day 4 - Sem 1" xr:uid="{00000000-0004-0000-1500-000005000000}"/>
    <hyperlink ref="J6" location="'Fri-Day 5-S1'!Print_Titles" display="FRI | Day 5 - Sem 1" xr:uid="{00000000-0004-0000-1500-000006000000}"/>
    <hyperlink ref="M2" location="'Day 6-S1'!Print_Titles" display="Day 6 - Sem 1" xr:uid="{00000000-0004-0000-1500-000007000000}"/>
    <hyperlink ref="M3" location="'Early Out 1-S1'!Print_Titles" display="Early Out 1 - Sem 1" xr:uid="{00000000-0004-0000-1500-000008000000}"/>
    <hyperlink ref="M4" location="'Early Out 2-S1'!Print_Titles" display="Early Out 2 - Sem 1" xr:uid="{00000000-0004-0000-1500-000009000000}"/>
  </hyperlinks>
  <printOptions horizontalCentered="1"/>
  <pageMargins left="0.25" right="0.25" top="0.75" bottom="0.75" header="0.3" footer="0.3"/>
  <pageSetup scale="87" fitToHeight="0" orientation="landscape"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5C303FE8-A2AE-2144-9BB0-DC0B2725B162}">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theme="4"/>
    <pageSetUpPr fitToPage="1"/>
  </sheetPr>
  <dimension ref="B1:Q39"/>
  <sheetViews>
    <sheetView showGridLines="0" zoomScale="75" zoomScaleNormal="75" workbookViewId="0">
      <pane xSplit="14" ySplit="7" topLeftCell="O8" activePane="bottomRight" state="frozen"/>
      <selection activeCell="E6" sqref="B6:E6"/>
      <selection pane="topRight" activeCell="E6" sqref="B6:E6"/>
      <selection pane="bottomLeft" activeCell="E6" sqref="B6:E6"/>
      <selection pane="bottomRight" activeCell="G9" sqref="G9"/>
    </sheetView>
  </sheetViews>
  <sheetFormatPr defaultColWidth="9" defaultRowHeight="20.25" customHeight="1" x14ac:dyDescent="0.25"/>
  <cols>
    <col min="1" max="1" width="0.90625" style="9" customWidth="1"/>
    <col min="2" max="2" width="21.08984375" style="9" customWidth="1"/>
    <col min="3" max="3" width="14.08984375" style="9" customWidth="1"/>
    <col min="4" max="4" width="20.08984375" style="9" customWidth="1"/>
    <col min="5" max="5" width="17.08984375" style="9" customWidth="1"/>
    <col min="6" max="6" width="16.08984375" style="9" customWidth="1"/>
    <col min="7" max="7" width="12.453125" style="9" customWidth="1"/>
    <col min="8" max="8" width="15.90625" style="9" customWidth="1"/>
    <col min="9" max="9" width="18.08984375" style="15" customWidth="1"/>
    <col min="10" max="10" width="12.08984375" style="9" customWidth="1"/>
    <col min="11" max="11" width="23.08984375" style="9" customWidth="1"/>
    <col min="12" max="12" width="13.08984375" style="9" customWidth="1"/>
    <col min="13" max="13" width="14.90625" style="9" customWidth="1"/>
    <col min="14" max="14" width="9.90625" style="9" customWidth="1"/>
    <col min="15" max="15" width="1.90625" style="9" customWidth="1"/>
    <col min="16" max="16384" width="9" style="9"/>
  </cols>
  <sheetData>
    <row r="1" spans="2:17" ht="35.25" customHeight="1" thickTop="1" thickBot="1" x14ac:dyDescent="0.5">
      <c r="B1" s="643" t="s">
        <v>63</v>
      </c>
      <c r="C1" s="643"/>
      <c r="D1" s="643"/>
      <c r="E1" s="643"/>
      <c r="F1" s="643"/>
      <c r="G1" s="643"/>
      <c r="H1" s="643"/>
      <c r="I1" s="644"/>
      <c r="J1" s="626" t="s">
        <v>19</v>
      </c>
      <c r="K1" s="627"/>
      <c r="L1" s="144" t="s">
        <v>16</v>
      </c>
      <c r="M1" s="143" t="s">
        <v>19</v>
      </c>
      <c r="N1" s="144" t="s">
        <v>16</v>
      </c>
      <c r="O1" s="58"/>
    </row>
    <row r="2" spans="2:17" ht="46.5" customHeight="1" thickBot="1" x14ac:dyDescent="0.3">
      <c r="B2" s="333" t="s">
        <v>24</v>
      </c>
      <c r="C2" s="334" t="str">
        <f>August!C2</f>
        <v>Type your name here.</v>
      </c>
      <c r="D2" s="331">
        <f>'Detailed Summary'!G2</f>
        <v>1</v>
      </c>
      <c r="E2" s="332" t="s">
        <v>23</v>
      </c>
      <c r="F2" s="42" t="s">
        <v>42</v>
      </c>
      <c r="G2" s="41">
        <f>'Detailed Summary'!G7</f>
        <v>0</v>
      </c>
      <c r="H2" s="620" t="s">
        <v>108</v>
      </c>
      <c r="I2" s="613"/>
      <c r="J2" s="628" t="s">
        <v>76</v>
      </c>
      <c r="K2" s="629"/>
      <c r="L2" s="135">
        <f>'Detailed Summary'!C6+'Detailed Summary'!D6</f>
        <v>0</v>
      </c>
      <c r="M2" s="160" t="s">
        <v>81</v>
      </c>
      <c r="N2" s="161">
        <f>'Detailed Summary'!C11+'Detailed Summary'!D11</f>
        <v>0</v>
      </c>
      <c r="O2" s="58"/>
    </row>
    <row r="3" spans="2:17" ht="46.5" customHeight="1" thickBot="1" x14ac:dyDescent="0.3">
      <c r="B3" s="335" t="s">
        <v>22</v>
      </c>
      <c r="C3" s="634" t="str">
        <f>August!C3</f>
        <v>Type your school here.</v>
      </c>
      <c r="D3" s="634"/>
      <c r="E3" s="635"/>
      <c r="F3" s="43" t="s">
        <v>43</v>
      </c>
      <c r="G3" s="97">
        <f>'Detailed Summary'!G14</f>
        <v>0</v>
      </c>
      <c r="H3" s="621"/>
      <c r="I3" s="613"/>
      <c r="J3" s="630" t="s">
        <v>77</v>
      </c>
      <c r="K3" s="631"/>
      <c r="L3" s="136">
        <f>'Detailed Summary'!C7+'Detailed Summary'!D7</f>
        <v>0</v>
      </c>
      <c r="M3" s="141" t="s">
        <v>82</v>
      </c>
      <c r="N3" s="142">
        <f>'Detailed Summary'!C16+'Detailed Summary'!D16</f>
        <v>0</v>
      </c>
      <c r="O3" s="58"/>
    </row>
    <row r="4" spans="2:17" ht="76.5" customHeight="1" thickBot="1" x14ac:dyDescent="0.3">
      <c r="B4" s="98" t="s">
        <v>135</v>
      </c>
      <c r="C4" s="241">
        <f>'Detailed Summary'!G3</f>
        <v>1200</v>
      </c>
      <c r="D4" s="98" t="s">
        <v>70</v>
      </c>
      <c r="E4" s="182">
        <f>IFERROR(D2*1200,0)</f>
        <v>1200</v>
      </c>
      <c r="F4" s="98" t="s">
        <v>128</v>
      </c>
      <c r="G4" s="182">
        <f>December!B6</f>
        <v>1200</v>
      </c>
      <c r="I4" s="641" t="s">
        <v>26</v>
      </c>
      <c r="J4" s="632" t="s">
        <v>78</v>
      </c>
      <c r="K4" s="633"/>
      <c r="L4" s="137">
        <f>'Detailed Summary'!C8+'Detailed Summary'!D8</f>
        <v>0</v>
      </c>
      <c r="M4" s="139" t="s">
        <v>83</v>
      </c>
      <c r="N4" s="140">
        <f>'Detailed Summary'!C17+'Detailed Summary'!D17</f>
        <v>0</v>
      </c>
      <c r="O4" s="58"/>
    </row>
    <row r="5" spans="2:17" ht="76.5" customHeight="1" thickBot="1" x14ac:dyDescent="0.35">
      <c r="B5" s="222" t="s">
        <v>127</v>
      </c>
      <c r="C5" s="223" t="s">
        <v>113</v>
      </c>
      <c r="D5" s="224" t="s">
        <v>125</v>
      </c>
      <c r="E5" s="181" t="s">
        <v>54</v>
      </c>
      <c r="F5" s="10"/>
      <c r="G5" s="10"/>
      <c r="I5" s="642"/>
      <c r="J5" s="616" t="s">
        <v>79</v>
      </c>
      <c r="K5" s="617"/>
      <c r="L5" s="138">
        <f>'Detailed Summary'!C9+'Detailed Summary'!D9</f>
        <v>0</v>
      </c>
      <c r="M5" s="58"/>
      <c r="N5" s="58"/>
      <c r="O5" s="58"/>
    </row>
    <row r="6" spans="2:17" ht="28.5" customHeight="1" thickBot="1" x14ac:dyDescent="0.35">
      <c r="B6" s="230">
        <f>G4-D6</f>
        <v>1200</v>
      </c>
      <c r="C6" s="226">
        <f>SUM(I8:I38)/60</f>
        <v>0</v>
      </c>
      <c r="D6" s="227">
        <f>SUM(K8:K38)</f>
        <v>0</v>
      </c>
      <c r="E6" s="186">
        <f>December!E6+D6</f>
        <v>0</v>
      </c>
      <c r="F6" s="10"/>
      <c r="G6" s="10"/>
      <c r="I6" s="188">
        <f>August!B6-E6</f>
        <v>1200</v>
      </c>
      <c r="J6" s="618" t="s">
        <v>80</v>
      </c>
      <c r="K6" s="619"/>
      <c r="L6" s="162">
        <f>'Detailed Summary'!C10+'Detailed Summary'!D10</f>
        <v>0</v>
      </c>
      <c r="M6" s="58"/>
      <c r="N6" s="58"/>
      <c r="O6" s="58"/>
    </row>
    <row r="7" spans="2:17" ht="89.25" customHeight="1" thickTop="1" x14ac:dyDescent="0.25">
      <c r="B7" s="56" t="s">
        <v>21</v>
      </c>
      <c r="C7" s="54" t="s">
        <v>44</v>
      </c>
      <c r="D7" s="101" t="s">
        <v>122</v>
      </c>
      <c r="E7" s="101" t="s">
        <v>114</v>
      </c>
      <c r="F7" s="54" t="s">
        <v>45</v>
      </c>
      <c r="G7" s="55" t="s">
        <v>51</v>
      </c>
      <c r="H7" s="57" t="s">
        <v>46</v>
      </c>
      <c r="I7" s="235" t="s">
        <v>112</v>
      </c>
      <c r="J7" s="234" t="s">
        <v>52</v>
      </c>
      <c r="K7" s="180" t="s">
        <v>53</v>
      </c>
      <c r="L7" s="58"/>
      <c r="M7" s="58"/>
      <c r="N7" s="58"/>
      <c r="O7" s="58"/>
      <c r="P7" s="134"/>
      <c r="Q7" s="134"/>
    </row>
    <row r="8" spans="2:17" ht="19.8" x14ac:dyDescent="0.25">
      <c r="B8" s="248">
        <v>44927</v>
      </c>
      <c r="C8" s="257"/>
      <c r="D8" s="257"/>
      <c r="E8" s="257"/>
      <c r="F8" s="257"/>
      <c r="G8" s="260"/>
      <c r="H8" s="259"/>
      <c r="I8" s="159">
        <f t="shared" ref="I8:I38" si="0">E8</f>
        <v>0</v>
      </c>
      <c r="J8" s="228">
        <f t="shared" ref="J8:J38" si="1">IFERROR(C8+D8+F8+H8,0)</f>
        <v>0</v>
      </c>
      <c r="K8" s="174">
        <f t="shared" ref="K8:K38" si="2">IFERROR(J8/60,0)</f>
        <v>0</v>
      </c>
      <c r="L8" s="134"/>
      <c r="M8" s="134"/>
      <c r="N8" s="134"/>
      <c r="O8" s="134"/>
    </row>
    <row r="9" spans="2:17" ht="19.8" x14ac:dyDescent="0.25">
      <c r="B9" s="242">
        <v>44928</v>
      </c>
      <c r="C9" s="261"/>
      <c r="D9" s="261"/>
      <c r="E9" s="261"/>
      <c r="F9" s="261"/>
      <c r="G9" s="269"/>
      <c r="H9" s="263"/>
      <c r="I9" s="159">
        <f t="shared" si="0"/>
        <v>0</v>
      </c>
      <c r="J9" s="228">
        <f t="shared" si="1"/>
        <v>0</v>
      </c>
      <c r="K9" s="174">
        <f t="shared" si="2"/>
        <v>0</v>
      </c>
    </row>
    <row r="10" spans="2:17" ht="19.8" x14ac:dyDescent="0.25">
      <c r="B10" s="242">
        <v>44929</v>
      </c>
      <c r="C10" s="261"/>
      <c r="D10" s="261"/>
      <c r="E10" s="261"/>
      <c r="F10" s="261"/>
      <c r="G10" s="269"/>
      <c r="H10" s="263"/>
      <c r="I10" s="159">
        <f t="shared" si="0"/>
        <v>0</v>
      </c>
      <c r="J10" s="228">
        <f t="shared" si="1"/>
        <v>0</v>
      </c>
      <c r="K10" s="174">
        <f t="shared" si="2"/>
        <v>0</v>
      </c>
    </row>
    <row r="11" spans="2:17" ht="19.8" x14ac:dyDescent="0.25">
      <c r="B11" s="242">
        <v>44930</v>
      </c>
      <c r="C11" s="261"/>
      <c r="D11" s="261"/>
      <c r="E11" s="261"/>
      <c r="F11" s="261"/>
      <c r="G11" s="262"/>
      <c r="H11" s="263"/>
      <c r="I11" s="159">
        <f t="shared" si="0"/>
        <v>0</v>
      </c>
      <c r="J11" s="228">
        <f t="shared" si="1"/>
        <v>0</v>
      </c>
      <c r="K11" s="174">
        <f t="shared" si="2"/>
        <v>0</v>
      </c>
    </row>
    <row r="12" spans="2:17" ht="19.8" x14ac:dyDescent="0.25">
      <c r="B12" s="242">
        <v>44931</v>
      </c>
      <c r="C12" s="264"/>
      <c r="D12" s="264"/>
      <c r="E12" s="264"/>
      <c r="F12" s="264"/>
      <c r="G12" s="262"/>
      <c r="H12" s="263"/>
      <c r="I12" s="159">
        <f t="shared" si="0"/>
        <v>0</v>
      </c>
      <c r="J12" s="228">
        <f t="shared" si="1"/>
        <v>0</v>
      </c>
      <c r="K12" s="174">
        <f t="shared" si="2"/>
        <v>0</v>
      </c>
    </row>
    <row r="13" spans="2:17" ht="19.8" x14ac:dyDescent="0.25">
      <c r="B13" s="242">
        <v>44932</v>
      </c>
      <c r="C13" s="266"/>
      <c r="D13" s="266"/>
      <c r="E13" s="266"/>
      <c r="F13" s="266"/>
      <c r="G13" s="262"/>
      <c r="H13" s="263"/>
      <c r="I13" s="159">
        <f t="shared" si="0"/>
        <v>0</v>
      </c>
      <c r="J13" s="228">
        <f t="shared" si="1"/>
        <v>0</v>
      </c>
      <c r="K13" s="174">
        <f t="shared" si="2"/>
        <v>0</v>
      </c>
    </row>
    <row r="14" spans="2:17" ht="19.8" x14ac:dyDescent="0.25">
      <c r="B14" s="248">
        <v>44933</v>
      </c>
      <c r="C14" s="270"/>
      <c r="D14" s="270"/>
      <c r="E14" s="300"/>
      <c r="F14" s="270"/>
      <c r="G14" s="260"/>
      <c r="H14" s="259"/>
      <c r="I14" s="159">
        <f t="shared" si="0"/>
        <v>0</v>
      </c>
      <c r="J14" s="228">
        <f t="shared" si="1"/>
        <v>0</v>
      </c>
      <c r="K14" s="174">
        <f t="shared" si="2"/>
        <v>0</v>
      </c>
    </row>
    <row r="15" spans="2:17" ht="19.8" x14ac:dyDescent="0.25">
      <c r="B15" s="248">
        <v>44934</v>
      </c>
      <c r="C15" s="270"/>
      <c r="D15" s="270"/>
      <c r="E15" s="300"/>
      <c r="F15" s="270"/>
      <c r="G15" s="260"/>
      <c r="H15" s="259"/>
      <c r="I15" s="159">
        <f t="shared" si="0"/>
        <v>0</v>
      </c>
      <c r="J15" s="228">
        <f t="shared" si="1"/>
        <v>0</v>
      </c>
      <c r="K15" s="174">
        <f t="shared" si="2"/>
        <v>0</v>
      </c>
    </row>
    <row r="16" spans="2:17" ht="19.8" x14ac:dyDescent="0.25">
      <c r="B16" s="242">
        <v>44935</v>
      </c>
      <c r="C16" s="265"/>
      <c r="D16" s="265"/>
      <c r="E16" s="265"/>
      <c r="F16" s="265"/>
      <c r="G16" s="262"/>
      <c r="H16" s="263"/>
      <c r="I16" s="159">
        <f t="shared" si="0"/>
        <v>0</v>
      </c>
      <c r="J16" s="228">
        <f t="shared" si="1"/>
        <v>0</v>
      </c>
      <c r="K16" s="174">
        <f t="shared" si="2"/>
        <v>0</v>
      </c>
    </row>
    <row r="17" spans="2:11" ht="19.8" x14ac:dyDescent="0.25">
      <c r="B17" s="242">
        <v>44936</v>
      </c>
      <c r="C17" s="265"/>
      <c r="D17" s="265"/>
      <c r="E17" s="265"/>
      <c r="F17" s="265"/>
      <c r="G17" s="262"/>
      <c r="H17" s="263"/>
      <c r="I17" s="159">
        <f t="shared" si="0"/>
        <v>0</v>
      </c>
      <c r="J17" s="228">
        <f t="shared" si="1"/>
        <v>0</v>
      </c>
      <c r="K17" s="174">
        <f t="shared" si="2"/>
        <v>0</v>
      </c>
    </row>
    <row r="18" spans="2:11" ht="19.8" x14ac:dyDescent="0.25">
      <c r="B18" s="242">
        <v>44937</v>
      </c>
      <c r="C18" s="266"/>
      <c r="D18" s="266"/>
      <c r="E18" s="266"/>
      <c r="F18" s="266"/>
      <c r="G18" s="262"/>
      <c r="H18" s="263"/>
      <c r="I18" s="159">
        <f t="shared" si="0"/>
        <v>0</v>
      </c>
      <c r="J18" s="228">
        <f t="shared" si="1"/>
        <v>0</v>
      </c>
      <c r="K18" s="174">
        <f t="shared" si="2"/>
        <v>0</v>
      </c>
    </row>
    <row r="19" spans="2:11" ht="19.8" x14ac:dyDescent="0.25">
      <c r="B19" s="242">
        <v>44938</v>
      </c>
      <c r="C19" s="266"/>
      <c r="D19" s="266"/>
      <c r="E19" s="266"/>
      <c r="F19" s="266"/>
      <c r="G19" s="262"/>
      <c r="H19" s="263"/>
      <c r="I19" s="159">
        <f t="shared" si="0"/>
        <v>0</v>
      </c>
      <c r="J19" s="228">
        <f t="shared" si="1"/>
        <v>0</v>
      </c>
      <c r="K19" s="174">
        <f t="shared" si="2"/>
        <v>0</v>
      </c>
    </row>
    <row r="20" spans="2:11" ht="19.8" x14ac:dyDescent="0.25">
      <c r="B20" s="242">
        <v>44939</v>
      </c>
      <c r="C20" s="266"/>
      <c r="D20" s="266"/>
      <c r="E20" s="266"/>
      <c r="F20" s="266"/>
      <c r="G20" s="262"/>
      <c r="H20" s="263"/>
      <c r="I20" s="159">
        <f t="shared" si="0"/>
        <v>0</v>
      </c>
      <c r="J20" s="228">
        <f t="shared" si="1"/>
        <v>0</v>
      </c>
      <c r="K20" s="174">
        <f t="shared" si="2"/>
        <v>0</v>
      </c>
    </row>
    <row r="21" spans="2:11" ht="19.8" x14ac:dyDescent="0.25">
      <c r="B21" s="248">
        <v>44940</v>
      </c>
      <c r="C21" s="270"/>
      <c r="D21" s="270"/>
      <c r="E21" s="300"/>
      <c r="F21" s="270"/>
      <c r="G21" s="260"/>
      <c r="H21" s="259"/>
      <c r="I21" s="159">
        <f t="shared" si="0"/>
        <v>0</v>
      </c>
      <c r="J21" s="228">
        <f t="shared" si="1"/>
        <v>0</v>
      </c>
      <c r="K21" s="174">
        <f t="shared" si="2"/>
        <v>0</v>
      </c>
    </row>
    <row r="22" spans="2:11" ht="19.8" x14ac:dyDescent="0.25">
      <c r="B22" s="248">
        <v>44941</v>
      </c>
      <c r="C22" s="270"/>
      <c r="D22" s="270"/>
      <c r="E22" s="300"/>
      <c r="F22" s="270"/>
      <c r="G22" s="260"/>
      <c r="H22" s="259"/>
      <c r="I22" s="159">
        <f t="shared" si="0"/>
        <v>0</v>
      </c>
      <c r="J22" s="228">
        <f t="shared" si="1"/>
        <v>0</v>
      </c>
      <c r="K22" s="174">
        <f t="shared" si="2"/>
        <v>0</v>
      </c>
    </row>
    <row r="23" spans="2:11" ht="19.8" x14ac:dyDescent="0.25">
      <c r="B23" s="242">
        <v>44942</v>
      </c>
      <c r="C23" s="265"/>
      <c r="D23" s="265"/>
      <c r="E23" s="265"/>
      <c r="F23" s="265"/>
      <c r="G23" s="262"/>
      <c r="H23" s="263"/>
      <c r="I23" s="159">
        <f t="shared" si="0"/>
        <v>0</v>
      </c>
      <c r="J23" s="228">
        <f t="shared" si="1"/>
        <v>0</v>
      </c>
      <c r="K23" s="174">
        <f t="shared" si="2"/>
        <v>0</v>
      </c>
    </row>
    <row r="24" spans="2:11" ht="19.8" x14ac:dyDescent="0.25">
      <c r="B24" s="242">
        <v>44943</v>
      </c>
      <c r="C24" s="265"/>
      <c r="D24" s="265"/>
      <c r="E24" s="265"/>
      <c r="F24" s="265"/>
      <c r="G24" s="262"/>
      <c r="H24" s="263"/>
      <c r="I24" s="159">
        <f t="shared" si="0"/>
        <v>0</v>
      </c>
      <c r="J24" s="228">
        <f t="shared" si="1"/>
        <v>0</v>
      </c>
      <c r="K24" s="174">
        <f t="shared" si="2"/>
        <v>0</v>
      </c>
    </row>
    <row r="25" spans="2:11" ht="19.8" x14ac:dyDescent="0.25">
      <c r="B25" s="242">
        <v>44944</v>
      </c>
      <c r="C25" s="266"/>
      <c r="D25" s="266"/>
      <c r="E25" s="266"/>
      <c r="F25" s="266"/>
      <c r="G25" s="262"/>
      <c r="H25" s="263"/>
      <c r="I25" s="159">
        <f t="shared" si="0"/>
        <v>0</v>
      </c>
      <c r="J25" s="228">
        <f t="shared" si="1"/>
        <v>0</v>
      </c>
      <c r="K25" s="174">
        <f t="shared" si="2"/>
        <v>0</v>
      </c>
    </row>
    <row r="26" spans="2:11" ht="19.8" x14ac:dyDescent="0.25">
      <c r="B26" s="242">
        <v>44945</v>
      </c>
      <c r="C26" s="266"/>
      <c r="D26" s="266"/>
      <c r="E26" s="266"/>
      <c r="F26" s="266"/>
      <c r="G26" s="262"/>
      <c r="H26" s="263"/>
      <c r="I26" s="159">
        <f t="shared" si="0"/>
        <v>0</v>
      </c>
      <c r="J26" s="228">
        <f t="shared" si="1"/>
        <v>0</v>
      </c>
      <c r="K26" s="174">
        <f t="shared" si="2"/>
        <v>0</v>
      </c>
    </row>
    <row r="27" spans="2:11" ht="19.8" x14ac:dyDescent="0.25">
      <c r="B27" s="242">
        <v>44946</v>
      </c>
      <c r="C27" s="266"/>
      <c r="D27" s="266"/>
      <c r="E27" s="266"/>
      <c r="F27" s="266"/>
      <c r="G27" s="262"/>
      <c r="H27" s="263"/>
      <c r="I27" s="159">
        <f t="shared" si="0"/>
        <v>0</v>
      </c>
      <c r="J27" s="228">
        <f t="shared" si="1"/>
        <v>0</v>
      </c>
      <c r="K27" s="174">
        <f t="shared" si="2"/>
        <v>0</v>
      </c>
    </row>
    <row r="28" spans="2:11" ht="19.8" x14ac:dyDescent="0.25">
      <c r="B28" s="248">
        <v>44947</v>
      </c>
      <c r="C28" s="270"/>
      <c r="D28" s="270"/>
      <c r="E28" s="300"/>
      <c r="F28" s="270"/>
      <c r="G28" s="260"/>
      <c r="H28" s="259"/>
      <c r="I28" s="159">
        <f t="shared" si="0"/>
        <v>0</v>
      </c>
      <c r="J28" s="228">
        <f t="shared" si="1"/>
        <v>0</v>
      </c>
      <c r="K28" s="174">
        <f t="shared" si="2"/>
        <v>0</v>
      </c>
    </row>
    <row r="29" spans="2:11" ht="19.8" x14ac:dyDescent="0.25">
      <c r="B29" s="248">
        <v>44948</v>
      </c>
      <c r="C29" s="270"/>
      <c r="D29" s="270"/>
      <c r="E29" s="300"/>
      <c r="F29" s="270"/>
      <c r="G29" s="260"/>
      <c r="H29" s="259"/>
      <c r="I29" s="159">
        <f t="shared" si="0"/>
        <v>0</v>
      </c>
      <c r="J29" s="228">
        <f t="shared" si="1"/>
        <v>0</v>
      </c>
      <c r="K29" s="174">
        <f t="shared" si="2"/>
        <v>0</v>
      </c>
    </row>
    <row r="30" spans="2:11" ht="19.8" x14ac:dyDescent="0.25">
      <c r="B30" s="242">
        <v>44949</v>
      </c>
      <c r="C30" s="265"/>
      <c r="D30" s="265"/>
      <c r="E30" s="265"/>
      <c r="F30" s="265"/>
      <c r="G30" s="262"/>
      <c r="H30" s="263"/>
      <c r="I30" s="159">
        <f t="shared" si="0"/>
        <v>0</v>
      </c>
      <c r="J30" s="228">
        <f t="shared" si="1"/>
        <v>0</v>
      </c>
      <c r="K30" s="174">
        <f t="shared" si="2"/>
        <v>0</v>
      </c>
    </row>
    <row r="31" spans="2:11" ht="19.8" x14ac:dyDescent="0.25">
      <c r="B31" s="242">
        <v>44950</v>
      </c>
      <c r="C31" s="265"/>
      <c r="D31" s="265"/>
      <c r="E31" s="265"/>
      <c r="F31" s="265"/>
      <c r="G31" s="262"/>
      <c r="H31" s="263"/>
      <c r="I31" s="159">
        <f t="shared" si="0"/>
        <v>0</v>
      </c>
      <c r="J31" s="228">
        <f t="shared" si="1"/>
        <v>0</v>
      </c>
      <c r="K31" s="174">
        <f t="shared" si="2"/>
        <v>0</v>
      </c>
    </row>
    <row r="32" spans="2:11" ht="19.8" x14ac:dyDescent="0.25">
      <c r="B32" s="242">
        <v>44951</v>
      </c>
      <c r="C32" s="266"/>
      <c r="D32" s="266"/>
      <c r="E32" s="266"/>
      <c r="F32" s="266"/>
      <c r="G32" s="262"/>
      <c r="H32" s="263"/>
      <c r="I32" s="159">
        <f t="shared" si="0"/>
        <v>0</v>
      </c>
      <c r="J32" s="228">
        <f t="shared" si="1"/>
        <v>0</v>
      </c>
      <c r="K32" s="174">
        <f t="shared" si="2"/>
        <v>0</v>
      </c>
    </row>
    <row r="33" spans="2:11" ht="19.8" x14ac:dyDescent="0.25">
      <c r="B33" s="242">
        <v>44952</v>
      </c>
      <c r="C33" s="266"/>
      <c r="D33" s="266"/>
      <c r="E33" s="266"/>
      <c r="F33" s="266"/>
      <c r="G33" s="262"/>
      <c r="H33" s="263"/>
      <c r="I33" s="159">
        <f t="shared" si="0"/>
        <v>0</v>
      </c>
      <c r="J33" s="228">
        <f t="shared" si="1"/>
        <v>0</v>
      </c>
      <c r="K33" s="174">
        <f t="shared" si="2"/>
        <v>0</v>
      </c>
    </row>
    <row r="34" spans="2:11" ht="19.8" x14ac:dyDescent="0.25">
      <c r="B34" s="242">
        <v>44953</v>
      </c>
      <c r="C34" s="266"/>
      <c r="D34" s="266"/>
      <c r="E34" s="266"/>
      <c r="F34" s="266"/>
      <c r="G34" s="262"/>
      <c r="H34" s="263"/>
      <c r="I34" s="159">
        <f t="shared" si="0"/>
        <v>0</v>
      </c>
      <c r="J34" s="228">
        <f t="shared" si="1"/>
        <v>0</v>
      </c>
      <c r="K34" s="174">
        <f t="shared" si="2"/>
        <v>0</v>
      </c>
    </row>
    <row r="35" spans="2:11" ht="19.8" x14ac:dyDescent="0.25">
      <c r="B35" s="248">
        <v>44954</v>
      </c>
      <c r="C35" s="270"/>
      <c r="D35" s="270"/>
      <c r="E35" s="300"/>
      <c r="F35" s="270"/>
      <c r="G35" s="260"/>
      <c r="H35" s="259"/>
      <c r="I35" s="171">
        <f t="shared" si="0"/>
        <v>0</v>
      </c>
      <c r="J35" s="228">
        <f t="shared" si="1"/>
        <v>0</v>
      </c>
      <c r="K35" s="174">
        <f t="shared" si="2"/>
        <v>0</v>
      </c>
    </row>
    <row r="36" spans="2:11" ht="19.8" x14ac:dyDescent="0.25">
      <c r="B36" s="248">
        <v>44955</v>
      </c>
      <c r="C36" s="270"/>
      <c r="D36" s="270"/>
      <c r="E36" s="300"/>
      <c r="F36" s="270"/>
      <c r="G36" s="260"/>
      <c r="H36" s="259"/>
      <c r="I36" s="171">
        <f t="shared" si="0"/>
        <v>0</v>
      </c>
      <c r="J36" s="228">
        <f t="shared" si="1"/>
        <v>0</v>
      </c>
      <c r="K36" s="174">
        <f t="shared" si="2"/>
        <v>0</v>
      </c>
    </row>
    <row r="37" spans="2:11" ht="19.8" x14ac:dyDescent="0.25">
      <c r="B37" s="242">
        <v>44956</v>
      </c>
      <c r="C37" s="265"/>
      <c r="D37" s="265"/>
      <c r="E37" s="265"/>
      <c r="F37" s="265"/>
      <c r="G37" s="262"/>
      <c r="H37" s="263"/>
      <c r="I37" s="171">
        <f t="shared" si="0"/>
        <v>0</v>
      </c>
      <c r="J37" s="228">
        <f t="shared" si="1"/>
        <v>0</v>
      </c>
      <c r="K37" s="176">
        <f t="shared" si="2"/>
        <v>0</v>
      </c>
    </row>
    <row r="38" spans="2:11" ht="20.399999999999999" thickBot="1" x14ac:dyDescent="0.3">
      <c r="B38" s="285">
        <v>44957</v>
      </c>
      <c r="C38" s="286"/>
      <c r="D38" s="286"/>
      <c r="E38" s="430"/>
      <c r="F38" s="287"/>
      <c r="G38" s="288"/>
      <c r="H38" s="289"/>
      <c r="I38" s="173">
        <f t="shared" si="0"/>
        <v>0</v>
      </c>
      <c r="J38" s="233">
        <f t="shared" si="1"/>
        <v>0</v>
      </c>
      <c r="K38" s="179">
        <f t="shared" si="2"/>
        <v>0</v>
      </c>
    </row>
    <row r="39" spans="2:11" ht="20.25" customHeight="1" thickTop="1" x14ac:dyDescent="0.25"/>
  </sheetData>
  <sheetProtection algorithmName="SHA-512" hashValue="N+raIJTpBPVLqpLnA1GpadIizciLHAsinvmiXl2ETFtm1SXEBrTI7Owc/IkMxLpCkwWXUmCB1J08/zVrqNSD1g==" saltValue="vKkeAcVHBWJMs55Z2fqZdA==" spinCount="100000" sheet="1" objects="1" scenarios="1"/>
  <mergeCells count="11">
    <mergeCell ref="B1:I1"/>
    <mergeCell ref="J1:K1"/>
    <mergeCell ref="J2:K2"/>
    <mergeCell ref="J3:K3"/>
    <mergeCell ref="J4:K4"/>
    <mergeCell ref="C3:E3"/>
    <mergeCell ref="J5:K5"/>
    <mergeCell ref="J6:K6"/>
    <mergeCell ref="H2:H3"/>
    <mergeCell ref="I2:I3"/>
    <mergeCell ref="I4:I5"/>
  </mergeCells>
  <dataValidations count="19">
    <dataValidation allowBlank="1" showErrorMessage="1" sqref="A2:A1048576 F5:G6 L1:L6 F2:G3 J8:Q38 I35:I38 P7:Q7 P1:XFD6 R7:XFD38 M5:N7 N1:O2 I2 O3:O7 E39:XFD1048576 H8:H12 H38 E8:F38 B8:D1048576" xr:uid="{00000000-0002-0000-1600-000000000000}"/>
    <dataValidation allowBlank="1" showInputMessage="1" showErrorMessage="1" prompt="Use this worksheet to track hours worked in a work week. Enter Date and Times in TimeSheet table. Total Hours, Regular Hours and Overtime Hours are automatically calculated" sqref="A1" xr:uid="{00000000-0002-0000-1600-000001000000}"/>
    <dataValidation allowBlank="1" showInputMessage="1" showErrorMessage="1" prompt="Enter Teacher and School details in cells below" sqref="B1" xr:uid="{00000000-0002-0000-1600-000002000000}"/>
    <dataValidation allowBlank="1" showInputMessage="1" showErrorMessage="1" prompt="Enter Teacher Name and FTE in cells to the right" sqref="B2" xr:uid="{00000000-0002-0000-1600-000003000000}"/>
    <dataValidation allowBlank="1" showInputMessage="1" showErrorMessage="1" prompt="Enter Teacher Name in this cell" sqref="C2" xr:uid="{00000000-0002-0000-1600-000004000000}"/>
    <dataValidation allowBlank="1" showInputMessage="1" showErrorMessage="1" prompt="Enter Teacher's FTE in this cell" sqref="D2" xr:uid="{E7AD01E1-6D04-4320-AB6D-FCEA6CBEBB87}"/>
    <dataValidation allowBlank="1" showInputMessage="1" showErrorMessage="1" prompt="Enter School Name in cell to the right" sqref="B3" xr:uid="{00000000-0002-0000-1600-000006000000}"/>
    <dataValidation allowBlank="1" showInputMessage="1" showErrorMessage="1" prompt="Enter School Name in this cell" sqref="C3" xr:uid="{00000000-0002-0000-1600-000007000000}"/>
    <dataValidation allowBlank="1" showInputMessage="1" showErrorMessage="1" prompt="Enter Total Assignable Hours in cell below" sqref="B5" xr:uid="{00000000-0002-0000-1600-000008000000}"/>
    <dataValidation allowBlank="1" showInputMessage="1" showErrorMessage="1" prompt="Total Assignable Hours Worked are automatically calculated in cell below" sqref="D5" xr:uid="{00000000-0002-0000-1600-000009000000}"/>
    <dataValidation allowBlank="1" showInputMessage="1" showErrorMessage="1" prompt="Regular Hours are automatically calculated in cell below" sqref="C5" xr:uid="{00000000-0002-0000-1600-00000A000000}"/>
    <dataValidation allowBlank="1" showInputMessage="1" showErrorMessage="1" prompt="Enter Total Work Week Hours in this cell" sqref="B6" xr:uid="{00000000-0002-0000-1600-00000B000000}"/>
    <dataValidation allowBlank="1" showInputMessage="1" showErrorMessage="1" prompt="Total Hours Worked are automatically calculated in this cell" sqref="C6:D6" xr:uid="{00000000-0002-0000-1600-00000C000000}"/>
    <dataValidation allowBlank="1" showInputMessage="1" showErrorMessage="1" prompt="Enter Date in this column under this heading. Use heading filters to find specific entries" sqref="B7" xr:uid="{00000000-0002-0000-1600-00000D000000}"/>
    <dataValidation allowBlank="1" showInputMessage="1" showErrorMessage="1" prompt="Enter Assigned Time After School in this column under this heading." sqref="H7 I8:I34" xr:uid="{00000000-0002-0000-1600-00000E000000}"/>
    <dataValidation allowBlank="1" showInputMessage="1" showErrorMessage="1" prompt="Assigned Hours Worked are automatically calculated in this column under this heading." sqref="J7:K7" xr:uid="{00000000-0002-0000-1600-00000F000000}"/>
    <dataValidation allowBlank="1" showInputMessage="1" showErrorMessage="1" prompt="Total Assignable Hours Worked to date automatically calculated in this cell." sqref="E6 I6" xr:uid="{00000000-0002-0000-1600-000010000000}"/>
    <dataValidation allowBlank="1" showInputMessage="1" showErrorMessage="1" prompt="Total Assignable Hours Worked to date are automatically calculated in cell below" sqref="I4 E5" xr:uid="{00000000-0002-0000-1600-000011000000}"/>
    <dataValidation allowBlank="1" showInputMessage="1" showErrorMessage="1" prompt="adsfa" sqref="H2" xr:uid="{00000000-0002-0000-1600-000012000000}"/>
  </dataValidations>
  <hyperlinks>
    <hyperlink ref="J2" location="'Mon-Day 1-S1'!Print_Titles" display="MON | Day 1 - Sem 1" xr:uid="{00000000-0004-0000-1600-000002000000}"/>
    <hyperlink ref="J3" location="'Tue-Day 2-S1'!Print_Titles" display="TUE | Day 2 - Sem 1" xr:uid="{00000000-0004-0000-1600-000003000000}"/>
    <hyperlink ref="J4" location="'Wed-Day 3-S1'!Print_Titles" display="WED | Day 3 - Sem 1" xr:uid="{00000000-0004-0000-1600-000004000000}"/>
    <hyperlink ref="J5" location="'Thu-Day 4-S1'!Print_Titles" display="THU | Day 4 - Sem 1" xr:uid="{00000000-0004-0000-1600-000005000000}"/>
    <hyperlink ref="J6" location="'Fri-Day 5-S1'!Print_Titles" display="FRI | Day 5 - Sem 1" xr:uid="{00000000-0004-0000-1600-000006000000}"/>
    <hyperlink ref="M2" location="'Day 6-S1'!Print_Titles" display="Day 6 - Sem 1" xr:uid="{00000000-0004-0000-1600-000007000000}"/>
    <hyperlink ref="M3" location="'Early Out 1-S1'!Print_Titles" display="Early Out 1 - Sem 1" xr:uid="{00000000-0004-0000-1600-000008000000}"/>
    <hyperlink ref="M4" location="'Early Out 2-S1'!Print_Titles" display="Early Out 2 - Sem 1" xr:uid="{00000000-0004-0000-1600-000009000000}"/>
  </hyperlinks>
  <printOptions horizontalCentered="1"/>
  <pageMargins left="0.25" right="0.25" top="0.75" bottom="0.75" header="0.3" footer="0.3"/>
  <pageSetup scale="87" fitToHeight="0" orientation="landscape"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DECCAD92-B970-1648-8DA8-9D27DEB19C30}">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theme="4"/>
    <pageSetUpPr fitToPage="1"/>
  </sheetPr>
  <dimension ref="B1:Q37"/>
  <sheetViews>
    <sheetView showGridLines="0" zoomScale="75" zoomScaleNormal="75" workbookViewId="0">
      <pane xSplit="14" ySplit="7" topLeftCell="O8" activePane="bottomRight" state="frozen"/>
      <selection activeCell="E6" sqref="B6:E6"/>
      <selection pane="topRight" activeCell="E6" sqref="B6:E6"/>
      <selection pane="bottomLeft" activeCell="E6" sqref="B6:E6"/>
      <selection pane="bottomRight" activeCell="B11" sqref="B11:B12"/>
    </sheetView>
  </sheetViews>
  <sheetFormatPr defaultColWidth="9" defaultRowHeight="20.25" customHeight="1" x14ac:dyDescent="0.25"/>
  <cols>
    <col min="1" max="1" width="0.90625" style="9" customWidth="1"/>
    <col min="2" max="2" width="21.08984375" style="9" customWidth="1"/>
    <col min="3" max="3" width="14.08984375" style="9" customWidth="1"/>
    <col min="4" max="4" width="20.08984375" style="9" customWidth="1"/>
    <col min="5" max="5" width="17.08984375" style="9" customWidth="1"/>
    <col min="6" max="6" width="16.08984375" style="9" customWidth="1"/>
    <col min="7" max="7" width="12.453125" style="9" customWidth="1"/>
    <col min="8" max="8" width="15.90625" style="9" customWidth="1"/>
    <col min="9" max="9" width="17.08984375" style="15" customWidth="1"/>
    <col min="10" max="10" width="12.08984375" style="9" customWidth="1"/>
    <col min="11" max="11" width="23.08984375" style="9" customWidth="1"/>
    <col min="12" max="12" width="13.08984375" style="9" customWidth="1"/>
    <col min="13" max="13" width="14.90625" style="9" customWidth="1"/>
    <col min="14" max="14" width="9.90625" style="9" customWidth="1"/>
    <col min="15" max="15" width="1.90625" style="9" customWidth="1"/>
    <col min="16" max="16384" width="9" style="9"/>
  </cols>
  <sheetData>
    <row r="1" spans="2:17" ht="35.25" customHeight="1" thickTop="1" thickBot="1" x14ac:dyDescent="0.5">
      <c r="B1" s="643" t="s">
        <v>64</v>
      </c>
      <c r="C1" s="643"/>
      <c r="D1" s="643"/>
      <c r="E1" s="643"/>
      <c r="F1" s="643"/>
      <c r="G1" s="643"/>
      <c r="H1" s="643"/>
      <c r="I1" s="644"/>
      <c r="J1" s="626" t="s">
        <v>19</v>
      </c>
      <c r="K1" s="627"/>
      <c r="L1" s="144" t="s">
        <v>16</v>
      </c>
      <c r="M1" s="143" t="s">
        <v>19</v>
      </c>
      <c r="N1" s="144" t="s">
        <v>16</v>
      </c>
      <c r="O1" s="58"/>
    </row>
    <row r="2" spans="2:17" ht="46.5" customHeight="1" thickBot="1" x14ac:dyDescent="0.3">
      <c r="B2" s="333" t="s">
        <v>24</v>
      </c>
      <c r="C2" s="334" t="str">
        <f>August!C2</f>
        <v>Type your name here.</v>
      </c>
      <c r="D2" s="331">
        <f>'Detailed Summary'!G2</f>
        <v>1</v>
      </c>
      <c r="E2" s="332" t="s">
        <v>23</v>
      </c>
      <c r="F2" s="42" t="s">
        <v>42</v>
      </c>
      <c r="G2" s="41">
        <f>'Detailed Summary'!G7</f>
        <v>0</v>
      </c>
      <c r="H2" s="620" t="s">
        <v>108</v>
      </c>
      <c r="I2" s="613"/>
      <c r="J2" s="628" t="s">
        <v>84</v>
      </c>
      <c r="K2" s="629"/>
      <c r="L2" s="135">
        <f>'Detailed Summary'!C19+'Detailed Summary'!D19</f>
        <v>0</v>
      </c>
      <c r="M2" s="160" t="s">
        <v>89</v>
      </c>
      <c r="N2" s="161">
        <f>'Detailed Summary'!C24+'Detailed Summary'!D24</f>
        <v>0</v>
      </c>
      <c r="O2" s="58"/>
    </row>
    <row r="3" spans="2:17" ht="46.5" customHeight="1" thickBot="1" x14ac:dyDescent="0.3">
      <c r="B3" s="335" t="s">
        <v>22</v>
      </c>
      <c r="C3" s="634" t="str">
        <f>August!C3</f>
        <v>Type your school here.</v>
      </c>
      <c r="D3" s="634"/>
      <c r="E3" s="635"/>
      <c r="F3" s="43" t="s">
        <v>43</v>
      </c>
      <c r="G3" s="97">
        <f>'Detailed Summary'!G14</f>
        <v>0</v>
      </c>
      <c r="H3" s="621"/>
      <c r="I3" s="613"/>
      <c r="J3" s="630" t="s">
        <v>85</v>
      </c>
      <c r="K3" s="631"/>
      <c r="L3" s="136">
        <f>'Detailed Summary'!C20+'Detailed Summary'!D20</f>
        <v>0</v>
      </c>
      <c r="M3" s="141" t="s">
        <v>90</v>
      </c>
      <c r="N3" s="142">
        <f>'Detailed Summary'!C29+'Detailed Summary'!D29</f>
        <v>0</v>
      </c>
      <c r="O3" s="58"/>
    </row>
    <row r="4" spans="2:17" ht="78" customHeight="1" thickBot="1" x14ac:dyDescent="0.3">
      <c r="B4" s="98" t="s">
        <v>135</v>
      </c>
      <c r="C4" s="241">
        <f>'Detailed Summary'!G3</f>
        <v>1200</v>
      </c>
      <c r="D4" s="98" t="s">
        <v>70</v>
      </c>
      <c r="E4" s="182">
        <f>IFERROR(D2*1200,0)</f>
        <v>1200</v>
      </c>
      <c r="F4" s="98" t="s">
        <v>128</v>
      </c>
      <c r="G4" s="182">
        <f>January!B6</f>
        <v>1200</v>
      </c>
      <c r="I4" s="641" t="s">
        <v>26</v>
      </c>
      <c r="J4" s="632" t="s">
        <v>86</v>
      </c>
      <c r="K4" s="633"/>
      <c r="L4" s="137">
        <f>'Detailed Summary'!C21+'Detailed Summary'!D21</f>
        <v>0</v>
      </c>
      <c r="M4" s="139" t="s">
        <v>91</v>
      </c>
      <c r="N4" s="140">
        <f>'Detailed Summary'!C30+'Detailed Summary'!D30</f>
        <v>0</v>
      </c>
      <c r="O4" s="58"/>
    </row>
    <row r="5" spans="2:17" ht="76.5" customHeight="1" thickBot="1" x14ac:dyDescent="0.35">
      <c r="B5" s="222" t="s">
        <v>127</v>
      </c>
      <c r="C5" s="223" t="s">
        <v>113</v>
      </c>
      <c r="D5" s="224" t="s">
        <v>125</v>
      </c>
      <c r="E5" s="181" t="s">
        <v>54</v>
      </c>
      <c r="F5" s="10"/>
      <c r="G5" s="10"/>
      <c r="I5" s="642"/>
      <c r="J5" s="616" t="s">
        <v>87</v>
      </c>
      <c r="K5" s="617"/>
      <c r="L5" s="138">
        <f>'Detailed Summary'!C22+'Detailed Summary'!D22</f>
        <v>0</v>
      </c>
      <c r="M5" s="58"/>
      <c r="N5" s="58"/>
      <c r="O5" s="58"/>
    </row>
    <row r="6" spans="2:17" ht="28.5" customHeight="1" thickBot="1" x14ac:dyDescent="0.35">
      <c r="B6" s="230">
        <f>G4-D6</f>
        <v>1200</v>
      </c>
      <c r="C6" s="226">
        <f>SUM(I8:I36)/60</f>
        <v>0</v>
      </c>
      <c r="D6" s="227">
        <f>SUM(K8:K36)</f>
        <v>0</v>
      </c>
      <c r="E6" s="186">
        <f>January!E6+D6</f>
        <v>0</v>
      </c>
      <c r="F6" s="10"/>
      <c r="G6" s="10"/>
      <c r="I6" s="188">
        <f>August!B6-E6</f>
        <v>1200</v>
      </c>
      <c r="J6" s="618" t="s">
        <v>88</v>
      </c>
      <c r="K6" s="619"/>
      <c r="L6" s="162">
        <f>'Detailed Summary'!C23+'Detailed Summary'!D23</f>
        <v>0</v>
      </c>
      <c r="M6" s="58"/>
      <c r="N6" s="58"/>
      <c r="O6" s="58"/>
    </row>
    <row r="7" spans="2:17" ht="89.25" customHeight="1" thickTop="1" x14ac:dyDescent="0.25">
      <c r="B7" s="56" t="s">
        <v>21</v>
      </c>
      <c r="C7" s="54" t="s">
        <v>44</v>
      </c>
      <c r="D7" s="101" t="s">
        <v>122</v>
      </c>
      <c r="E7" s="101" t="s">
        <v>114</v>
      </c>
      <c r="F7" s="54" t="s">
        <v>45</v>
      </c>
      <c r="G7" s="55" t="s">
        <v>51</v>
      </c>
      <c r="H7" s="57" t="s">
        <v>46</v>
      </c>
      <c r="I7" s="235" t="s">
        <v>112</v>
      </c>
      <c r="J7" s="234" t="s">
        <v>52</v>
      </c>
      <c r="K7" s="180" t="s">
        <v>53</v>
      </c>
      <c r="L7" s="58"/>
      <c r="M7" s="58"/>
      <c r="N7" s="58"/>
      <c r="O7" s="58"/>
      <c r="P7" s="134"/>
      <c r="Q7" s="134"/>
    </row>
    <row r="8" spans="2:17" ht="19.8" x14ac:dyDescent="0.25">
      <c r="B8" s="242">
        <v>44958</v>
      </c>
      <c r="C8" s="266"/>
      <c r="D8" s="266"/>
      <c r="E8" s="266"/>
      <c r="F8" s="266"/>
      <c r="G8" s="269"/>
      <c r="H8" s="263"/>
      <c r="I8" s="159">
        <f t="shared" ref="I8:I35" si="0">E8</f>
        <v>0</v>
      </c>
      <c r="J8" s="228">
        <f t="shared" ref="J8:J35" si="1">IFERROR(C8+D8+F8+H8,0)</f>
        <v>0</v>
      </c>
      <c r="K8" s="174">
        <f t="shared" ref="K8:K35" si="2">IFERROR(J8/60,0)</f>
        <v>0</v>
      </c>
      <c r="L8" s="134"/>
    </row>
    <row r="9" spans="2:17" ht="19.8" x14ac:dyDescent="0.25">
      <c r="B9" s="242">
        <v>44959</v>
      </c>
      <c r="C9" s="261"/>
      <c r="D9" s="261"/>
      <c r="E9" s="261"/>
      <c r="F9" s="261"/>
      <c r="G9" s="269"/>
      <c r="H9" s="263"/>
      <c r="I9" s="159">
        <f t="shared" si="0"/>
        <v>0</v>
      </c>
      <c r="J9" s="228">
        <f t="shared" si="1"/>
        <v>0</v>
      </c>
      <c r="K9" s="174">
        <f t="shared" si="2"/>
        <v>0</v>
      </c>
    </row>
    <row r="10" spans="2:17" ht="19.8" x14ac:dyDescent="0.25">
      <c r="B10" s="242">
        <v>44960</v>
      </c>
      <c r="C10" s="264"/>
      <c r="D10" s="264"/>
      <c r="E10" s="264"/>
      <c r="F10" s="261"/>
      <c r="G10" s="262"/>
      <c r="H10" s="263"/>
      <c r="I10" s="159">
        <f t="shared" si="0"/>
        <v>0</v>
      </c>
      <c r="J10" s="228">
        <f t="shared" si="1"/>
        <v>0</v>
      </c>
      <c r="K10" s="174">
        <f t="shared" si="2"/>
        <v>0</v>
      </c>
    </row>
    <row r="11" spans="2:17" ht="19.8" x14ac:dyDescent="0.25">
      <c r="B11" s="248">
        <v>44961</v>
      </c>
      <c r="C11" s="270"/>
      <c r="D11" s="270"/>
      <c r="E11" s="270"/>
      <c r="F11" s="270"/>
      <c r="G11" s="260"/>
      <c r="H11" s="259"/>
      <c r="I11" s="159">
        <f t="shared" si="0"/>
        <v>0</v>
      </c>
      <c r="J11" s="228">
        <f t="shared" si="1"/>
        <v>0</v>
      </c>
      <c r="K11" s="174">
        <f t="shared" si="2"/>
        <v>0</v>
      </c>
    </row>
    <row r="12" spans="2:17" ht="19.8" x14ac:dyDescent="0.25">
      <c r="B12" s="248">
        <v>44962</v>
      </c>
      <c r="C12" s="274"/>
      <c r="D12" s="274"/>
      <c r="E12" s="274"/>
      <c r="F12" s="274"/>
      <c r="G12" s="258"/>
      <c r="H12" s="259"/>
      <c r="I12" s="159">
        <f t="shared" si="0"/>
        <v>0</v>
      </c>
      <c r="J12" s="228">
        <f t="shared" si="1"/>
        <v>0</v>
      </c>
      <c r="K12" s="174">
        <f t="shared" si="2"/>
        <v>0</v>
      </c>
    </row>
    <row r="13" spans="2:17" ht="19.8" x14ac:dyDescent="0.25">
      <c r="B13" s="242">
        <v>44963</v>
      </c>
      <c r="C13" s="266"/>
      <c r="D13" s="266"/>
      <c r="E13" s="266"/>
      <c r="F13" s="266"/>
      <c r="G13" s="269"/>
      <c r="H13" s="263"/>
      <c r="I13" s="159">
        <f t="shared" si="0"/>
        <v>0</v>
      </c>
      <c r="J13" s="228">
        <f t="shared" si="1"/>
        <v>0</v>
      </c>
      <c r="K13" s="174">
        <f t="shared" si="2"/>
        <v>0</v>
      </c>
    </row>
    <row r="14" spans="2:17" ht="19.8" x14ac:dyDescent="0.25">
      <c r="B14" s="242">
        <v>44964</v>
      </c>
      <c r="C14" s="266"/>
      <c r="D14" s="266"/>
      <c r="E14" s="266"/>
      <c r="F14" s="266"/>
      <c r="G14" s="269"/>
      <c r="H14" s="263"/>
      <c r="I14" s="159">
        <f t="shared" si="0"/>
        <v>0</v>
      </c>
      <c r="J14" s="228">
        <f t="shared" si="1"/>
        <v>0</v>
      </c>
      <c r="K14" s="174">
        <f t="shared" si="2"/>
        <v>0</v>
      </c>
    </row>
    <row r="15" spans="2:17" ht="19.8" x14ac:dyDescent="0.25">
      <c r="B15" s="242">
        <v>44965</v>
      </c>
      <c r="C15" s="266"/>
      <c r="D15" s="266"/>
      <c r="E15" s="266"/>
      <c r="F15" s="266"/>
      <c r="G15" s="269"/>
      <c r="H15" s="263"/>
      <c r="I15" s="159">
        <f t="shared" si="0"/>
        <v>0</v>
      </c>
      <c r="J15" s="228">
        <f t="shared" si="1"/>
        <v>0</v>
      </c>
      <c r="K15" s="174">
        <f t="shared" si="2"/>
        <v>0</v>
      </c>
    </row>
    <row r="16" spans="2:17" ht="19.8" x14ac:dyDescent="0.25">
      <c r="B16" s="242">
        <v>44966</v>
      </c>
      <c r="C16" s="261"/>
      <c r="D16" s="261"/>
      <c r="E16" s="261"/>
      <c r="F16" s="261"/>
      <c r="G16" s="269"/>
      <c r="H16" s="263"/>
      <c r="I16" s="159">
        <f t="shared" si="0"/>
        <v>0</v>
      </c>
      <c r="J16" s="228">
        <f t="shared" si="1"/>
        <v>0</v>
      </c>
      <c r="K16" s="174">
        <f t="shared" si="2"/>
        <v>0</v>
      </c>
    </row>
    <row r="17" spans="2:11" ht="19.8" x14ac:dyDescent="0.25">
      <c r="B17" s="242">
        <v>44967</v>
      </c>
      <c r="C17" s="264"/>
      <c r="D17" s="264"/>
      <c r="E17" s="264"/>
      <c r="F17" s="261"/>
      <c r="G17" s="262"/>
      <c r="H17" s="263"/>
      <c r="I17" s="159">
        <f t="shared" si="0"/>
        <v>0</v>
      </c>
      <c r="J17" s="228">
        <f t="shared" si="1"/>
        <v>0</v>
      </c>
      <c r="K17" s="174">
        <f t="shared" si="2"/>
        <v>0</v>
      </c>
    </row>
    <row r="18" spans="2:11" ht="19.8" x14ac:dyDescent="0.25">
      <c r="B18" s="248">
        <v>44968</v>
      </c>
      <c r="C18" s="270"/>
      <c r="D18" s="270"/>
      <c r="E18" s="270"/>
      <c r="F18" s="270"/>
      <c r="G18" s="260"/>
      <c r="H18" s="259"/>
      <c r="I18" s="159">
        <f t="shared" si="0"/>
        <v>0</v>
      </c>
      <c r="J18" s="228">
        <f t="shared" si="1"/>
        <v>0</v>
      </c>
      <c r="K18" s="174">
        <f t="shared" si="2"/>
        <v>0</v>
      </c>
    </row>
    <row r="19" spans="2:11" ht="19.8" x14ac:dyDescent="0.25">
      <c r="B19" s="248">
        <v>44969</v>
      </c>
      <c r="C19" s="274"/>
      <c r="D19" s="274"/>
      <c r="E19" s="274"/>
      <c r="F19" s="274"/>
      <c r="G19" s="258"/>
      <c r="H19" s="259"/>
      <c r="I19" s="159">
        <f t="shared" si="0"/>
        <v>0</v>
      </c>
      <c r="J19" s="228">
        <f t="shared" si="1"/>
        <v>0</v>
      </c>
      <c r="K19" s="174">
        <f t="shared" si="2"/>
        <v>0</v>
      </c>
    </row>
    <row r="20" spans="2:11" ht="19.8" x14ac:dyDescent="0.25">
      <c r="B20" s="242">
        <v>44970</v>
      </c>
      <c r="C20" s="266"/>
      <c r="D20" s="266"/>
      <c r="E20" s="266"/>
      <c r="F20" s="266"/>
      <c r="G20" s="262"/>
      <c r="H20" s="263"/>
      <c r="I20" s="159">
        <f t="shared" si="0"/>
        <v>0</v>
      </c>
      <c r="J20" s="228">
        <f t="shared" si="1"/>
        <v>0</v>
      </c>
      <c r="K20" s="174">
        <f t="shared" si="2"/>
        <v>0</v>
      </c>
    </row>
    <row r="21" spans="2:11" ht="19.8" x14ac:dyDescent="0.25">
      <c r="B21" s="242">
        <v>44971</v>
      </c>
      <c r="C21" s="264"/>
      <c r="D21" s="264"/>
      <c r="E21" s="264"/>
      <c r="F21" s="261"/>
      <c r="G21" s="262"/>
      <c r="H21" s="263"/>
      <c r="I21" s="159">
        <f t="shared" si="0"/>
        <v>0</v>
      </c>
      <c r="J21" s="228">
        <f t="shared" si="1"/>
        <v>0</v>
      </c>
      <c r="K21" s="174">
        <f t="shared" si="2"/>
        <v>0</v>
      </c>
    </row>
    <row r="22" spans="2:11" ht="19.8" x14ac:dyDescent="0.25">
      <c r="B22" s="242">
        <v>44972</v>
      </c>
      <c r="C22" s="266"/>
      <c r="D22" s="266"/>
      <c r="E22" s="266"/>
      <c r="F22" s="266"/>
      <c r="G22" s="269"/>
      <c r="H22" s="263"/>
      <c r="I22" s="159">
        <f t="shared" si="0"/>
        <v>0</v>
      </c>
      <c r="J22" s="228">
        <f t="shared" si="1"/>
        <v>0</v>
      </c>
      <c r="K22" s="174">
        <f t="shared" si="2"/>
        <v>0</v>
      </c>
    </row>
    <row r="23" spans="2:11" ht="19.8" x14ac:dyDescent="0.25">
      <c r="B23" s="242">
        <v>44973</v>
      </c>
      <c r="C23" s="261"/>
      <c r="D23" s="261"/>
      <c r="E23" s="261"/>
      <c r="F23" s="261"/>
      <c r="G23" s="269"/>
      <c r="H23" s="263"/>
      <c r="I23" s="159">
        <f t="shared" si="0"/>
        <v>0</v>
      </c>
      <c r="J23" s="228">
        <f t="shared" si="1"/>
        <v>0</v>
      </c>
      <c r="K23" s="174">
        <f t="shared" si="2"/>
        <v>0</v>
      </c>
    </row>
    <row r="24" spans="2:11" ht="19.8" x14ac:dyDescent="0.25">
      <c r="B24" s="242">
        <v>44974</v>
      </c>
      <c r="C24" s="266"/>
      <c r="D24" s="266"/>
      <c r="E24" s="266"/>
      <c r="F24" s="266"/>
      <c r="G24" s="256"/>
      <c r="H24" s="263"/>
      <c r="I24" s="159">
        <f t="shared" si="0"/>
        <v>0</v>
      </c>
      <c r="J24" s="228">
        <f t="shared" si="1"/>
        <v>0</v>
      </c>
      <c r="K24" s="174">
        <f t="shared" si="2"/>
        <v>0</v>
      </c>
    </row>
    <row r="25" spans="2:11" ht="19.5" customHeight="1" x14ac:dyDescent="0.25">
      <c r="B25" s="248">
        <v>44975</v>
      </c>
      <c r="C25" s="270"/>
      <c r="D25" s="270"/>
      <c r="E25" s="270"/>
      <c r="F25" s="270"/>
      <c r="G25" s="260"/>
      <c r="H25" s="259"/>
      <c r="I25" s="159">
        <f t="shared" si="0"/>
        <v>0</v>
      </c>
      <c r="J25" s="228">
        <f t="shared" si="1"/>
        <v>0</v>
      </c>
      <c r="K25" s="174">
        <f t="shared" si="2"/>
        <v>0</v>
      </c>
    </row>
    <row r="26" spans="2:11" ht="19.8" x14ac:dyDescent="0.25">
      <c r="B26" s="248">
        <v>44976</v>
      </c>
      <c r="C26" s="274"/>
      <c r="D26" s="274"/>
      <c r="E26" s="274"/>
      <c r="F26" s="274"/>
      <c r="G26" s="258"/>
      <c r="H26" s="259"/>
      <c r="I26" s="159">
        <f t="shared" si="0"/>
        <v>0</v>
      </c>
      <c r="J26" s="228">
        <f t="shared" si="1"/>
        <v>0</v>
      </c>
      <c r="K26" s="174">
        <f t="shared" si="2"/>
        <v>0</v>
      </c>
    </row>
    <row r="27" spans="2:11" ht="19.8" x14ac:dyDescent="0.25">
      <c r="B27" s="248">
        <v>44977</v>
      </c>
      <c r="C27" s="274"/>
      <c r="D27" s="274"/>
      <c r="E27" s="274"/>
      <c r="F27" s="257"/>
      <c r="G27" s="260" t="s">
        <v>136</v>
      </c>
      <c r="H27" s="259"/>
      <c r="I27" s="159">
        <f t="shared" si="0"/>
        <v>0</v>
      </c>
      <c r="J27" s="228">
        <f t="shared" si="1"/>
        <v>0</v>
      </c>
      <c r="K27" s="174">
        <f t="shared" si="2"/>
        <v>0</v>
      </c>
    </row>
    <row r="28" spans="2:11" ht="19.8" x14ac:dyDescent="0.25">
      <c r="B28" s="242">
        <v>44978</v>
      </c>
      <c r="C28" s="266"/>
      <c r="D28" s="266"/>
      <c r="E28" s="266"/>
      <c r="F28" s="266"/>
      <c r="G28" s="269"/>
      <c r="H28" s="263"/>
      <c r="I28" s="159">
        <f t="shared" si="0"/>
        <v>0</v>
      </c>
      <c r="J28" s="228">
        <f t="shared" si="1"/>
        <v>0</v>
      </c>
      <c r="K28" s="174">
        <f t="shared" si="2"/>
        <v>0</v>
      </c>
    </row>
    <row r="29" spans="2:11" ht="19.8" x14ac:dyDescent="0.25">
      <c r="B29" s="242">
        <v>44979</v>
      </c>
      <c r="C29" s="266"/>
      <c r="D29" s="266"/>
      <c r="E29" s="266"/>
      <c r="F29" s="266"/>
      <c r="G29" s="269"/>
      <c r="H29" s="263"/>
      <c r="I29" s="159">
        <f t="shared" si="0"/>
        <v>0</v>
      </c>
      <c r="J29" s="228">
        <f t="shared" si="1"/>
        <v>0</v>
      </c>
      <c r="K29" s="174">
        <f t="shared" si="2"/>
        <v>0</v>
      </c>
    </row>
    <row r="30" spans="2:11" ht="19.8" x14ac:dyDescent="0.25">
      <c r="B30" s="242">
        <v>44980</v>
      </c>
      <c r="C30" s="261"/>
      <c r="D30" s="261"/>
      <c r="E30" s="261"/>
      <c r="F30" s="261"/>
      <c r="G30" s="269"/>
      <c r="H30" s="263"/>
      <c r="I30" s="159">
        <f t="shared" si="0"/>
        <v>0</v>
      </c>
      <c r="J30" s="228">
        <f t="shared" si="1"/>
        <v>0</v>
      </c>
      <c r="K30" s="174">
        <f t="shared" si="2"/>
        <v>0</v>
      </c>
    </row>
    <row r="31" spans="2:11" ht="19.8" x14ac:dyDescent="0.25">
      <c r="B31" s="242">
        <v>44981</v>
      </c>
      <c r="C31" s="265"/>
      <c r="D31" s="265"/>
      <c r="E31" s="265"/>
      <c r="F31" s="265"/>
      <c r="G31" s="262"/>
      <c r="H31" s="263"/>
      <c r="I31" s="159">
        <f t="shared" si="0"/>
        <v>0</v>
      </c>
      <c r="J31" s="228">
        <f t="shared" si="1"/>
        <v>0</v>
      </c>
      <c r="K31" s="174">
        <f t="shared" si="2"/>
        <v>0</v>
      </c>
    </row>
    <row r="32" spans="2:11" ht="19.8" x14ac:dyDescent="0.25">
      <c r="B32" s="248">
        <v>44982</v>
      </c>
      <c r="C32" s="270"/>
      <c r="D32" s="270"/>
      <c r="E32" s="270"/>
      <c r="F32" s="270"/>
      <c r="G32" s="260"/>
      <c r="H32" s="259"/>
      <c r="I32" s="159">
        <f t="shared" si="0"/>
        <v>0</v>
      </c>
      <c r="J32" s="228">
        <f t="shared" si="1"/>
        <v>0</v>
      </c>
      <c r="K32" s="174">
        <f t="shared" si="2"/>
        <v>0</v>
      </c>
    </row>
    <row r="33" spans="2:11" ht="19.8" x14ac:dyDescent="0.25">
      <c r="B33" s="248">
        <v>44983</v>
      </c>
      <c r="C33" s="274"/>
      <c r="D33" s="274"/>
      <c r="E33" s="274"/>
      <c r="F33" s="274"/>
      <c r="G33" s="258"/>
      <c r="H33" s="259"/>
      <c r="I33" s="159">
        <f t="shared" si="0"/>
        <v>0</v>
      </c>
      <c r="J33" s="228">
        <f t="shared" si="1"/>
        <v>0</v>
      </c>
      <c r="K33" s="174">
        <f t="shared" si="2"/>
        <v>0</v>
      </c>
    </row>
    <row r="34" spans="2:11" ht="19.8" x14ac:dyDescent="0.25">
      <c r="B34" s="242">
        <v>44984</v>
      </c>
      <c r="C34" s="264"/>
      <c r="D34" s="264"/>
      <c r="E34" s="264"/>
      <c r="F34" s="261"/>
      <c r="G34" s="262"/>
      <c r="H34" s="263"/>
      <c r="I34" s="159">
        <f t="shared" si="0"/>
        <v>0</v>
      </c>
      <c r="J34" s="228">
        <f t="shared" si="1"/>
        <v>0</v>
      </c>
      <c r="K34" s="174">
        <f t="shared" si="2"/>
        <v>0</v>
      </c>
    </row>
    <row r="35" spans="2:11" ht="19.8" x14ac:dyDescent="0.25">
      <c r="B35" s="242">
        <v>44985</v>
      </c>
      <c r="C35" s="266"/>
      <c r="D35" s="266"/>
      <c r="E35" s="266"/>
      <c r="F35" s="266"/>
      <c r="G35" s="269"/>
      <c r="H35" s="263"/>
      <c r="I35" s="171">
        <f t="shared" si="0"/>
        <v>0</v>
      </c>
      <c r="J35" s="228">
        <f t="shared" si="1"/>
        <v>0</v>
      </c>
      <c r="K35" s="174">
        <f t="shared" si="2"/>
        <v>0</v>
      </c>
    </row>
    <row r="36" spans="2:11" ht="20.25" customHeight="1" thickBot="1" x14ac:dyDescent="0.3">
      <c r="B36" s="271"/>
      <c r="C36" s="339"/>
      <c r="D36" s="339"/>
      <c r="E36" s="339"/>
      <c r="F36" s="339"/>
      <c r="G36" s="267"/>
      <c r="H36" s="268"/>
      <c r="I36" s="282">
        <f>E36</f>
        <v>0</v>
      </c>
      <c r="J36" s="283">
        <f>IFERROR(C36+D36+F36+H36,0)</f>
        <v>0</v>
      </c>
      <c r="K36" s="179">
        <f>IFERROR(J36/60,0)</f>
        <v>0</v>
      </c>
    </row>
    <row r="37" spans="2:11" ht="42" customHeight="1" thickTop="1" x14ac:dyDescent="0.3">
      <c r="B37" s="172"/>
      <c r="C37" s="172"/>
      <c r="D37" s="172"/>
      <c r="E37" s="172"/>
      <c r="F37" s="172"/>
      <c r="G37" s="172"/>
      <c r="H37" s="172"/>
      <c r="I37" s="40"/>
    </row>
  </sheetData>
  <sheetProtection algorithmName="SHA-512" hashValue="2W5bFBDwfYvevpbuRT+g2dYj3afOfakV/VB+A1DilhBSvLIEzUg/ACAZ5TY/B/wucSRFbuDnWm1m3s1xBd1AWw==" saltValue="TCKuSJ+t/ki5T+fcJb+HXg==" spinCount="100000" sheet="1" formatColumns="0"/>
  <mergeCells count="11">
    <mergeCell ref="B1:I1"/>
    <mergeCell ref="J1:K1"/>
    <mergeCell ref="J2:K2"/>
    <mergeCell ref="J3:K3"/>
    <mergeCell ref="J4:K4"/>
    <mergeCell ref="C3:E3"/>
    <mergeCell ref="J5:K5"/>
    <mergeCell ref="J6:K6"/>
    <mergeCell ref="H2:H3"/>
    <mergeCell ref="I2:I3"/>
    <mergeCell ref="I4:I5"/>
  </mergeCells>
  <dataValidations count="19">
    <dataValidation allowBlank="1" showInputMessage="1" showErrorMessage="1" prompt="adsfa" sqref="H2" xr:uid="{00000000-0002-0000-1700-000000000000}"/>
    <dataValidation allowBlank="1" showInputMessage="1" showErrorMessage="1" prompt="Total Assignable Hours Worked to date are automatically calculated in cell below" sqref="I4 E5" xr:uid="{00000000-0002-0000-1700-000001000000}"/>
    <dataValidation allowBlank="1" showInputMessage="1" showErrorMessage="1" prompt="Total Assignable Hours Worked to date automatically calculated in this cell." sqref="E6 I6" xr:uid="{00000000-0002-0000-1700-000002000000}"/>
    <dataValidation allowBlank="1" showInputMessage="1" showErrorMessage="1" prompt="Assigned Hours Worked are automatically calculated in this column under this heading." sqref="J7:K7" xr:uid="{00000000-0002-0000-1700-000003000000}"/>
    <dataValidation allowBlank="1" showInputMessage="1" showErrorMessage="1" prompt="Enter Assigned Time After School in this column under this heading." sqref="H7 I8:I34" xr:uid="{00000000-0002-0000-1700-000004000000}"/>
    <dataValidation allowBlank="1" showInputMessage="1" showErrorMessage="1" prompt="Enter Date in this column under this heading. Use heading filters to find specific entries" sqref="B7" xr:uid="{00000000-0002-0000-1700-000005000000}"/>
    <dataValidation allowBlank="1" showInputMessage="1" showErrorMessage="1" prompt="Total Hours Worked are automatically calculated in this cell" sqref="C6:D6" xr:uid="{00000000-0002-0000-1700-000006000000}"/>
    <dataValidation allowBlank="1" showInputMessage="1" showErrorMessage="1" prompt="Enter Total Work Week Hours in this cell" sqref="B6" xr:uid="{00000000-0002-0000-1700-000007000000}"/>
    <dataValidation allowBlank="1" showInputMessage="1" showErrorMessage="1" prompt="Regular Hours are automatically calculated in cell below" sqref="C5" xr:uid="{00000000-0002-0000-1700-000008000000}"/>
    <dataValidation allowBlank="1" showInputMessage="1" showErrorMessage="1" prompt="Total Assignable Hours Worked are automatically calculated in cell below" sqref="D5" xr:uid="{00000000-0002-0000-1700-000009000000}"/>
    <dataValidation allowBlank="1" showInputMessage="1" showErrorMessage="1" prompt="Enter Total Assignable Hours in cell below" sqref="B5" xr:uid="{00000000-0002-0000-1700-00000A000000}"/>
    <dataValidation allowBlank="1" showInputMessage="1" showErrorMessage="1" prompt="Enter School Name in this cell" sqref="C3" xr:uid="{00000000-0002-0000-1700-00000B000000}"/>
    <dataValidation allowBlank="1" showInputMessage="1" showErrorMessage="1" prompt="Enter School Name in cell to the right" sqref="B3" xr:uid="{00000000-0002-0000-1700-00000C000000}"/>
    <dataValidation allowBlank="1" showInputMessage="1" showErrorMessage="1" prompt="Enter Teacher's FTE in this cell" sqref="D2" xr:uid="{46A75754-29E1-46CA-86F8-E2741C975383}"/>
    <dataValidation allowBlank="1" showInputMessage="1" showErrorMessage="1" prompt="Enter Teacher Name in this cell" sqref="C2" xr:uid="{00000000-0002-0000-1700-00000E000000}"/>
    <dataValidation allowBlank="1" showInputMessage="1" showErrorMessage="1" prompt="Enter Teacher Name and FTE in cells to the right" sqref="B2" xr:uid="{00000000-0002-0000-1700-00000F000000}"/>
    <dataValidation allowBlank="1" showInputMessage="1" showErrorMessage="1" prompt="Enter Teacher and School details in cells below" sqref="B1" xr:uid="{00000000-0002-0000-1700-000010000000}"/>
    <dataValidation allowBlank="1" showInputMessage="1" showErrorMessage="1" prompt="Use this worksheet to track hours worked in a work week. Enter Date and Times in TimeSheet table. Total Hours, Regular Hours and Overtime Hours are automatically calculated" sqref="A1" xr:uid="{00000000-0002-0000-1700-000011000000}"/>
    <dataValidation allowBlank="1" showErrorMessage="1" sqref="A2:A1048576 F5:G6 I2 L1:L6 F2:G3 R7:XFD35 P7:Q9 J8:L35 P1:XFD6 M10:Q35 N1:O2 M5:N7 O3:O7 I35 B37:K1048576 H36:K36 L36:XFD1048576 H16:H17 H23 H30 H9:H10 H21 H27 B8:F36 H34" xr:uid="{00000000-0002-0000-1700-000012000000}"/>
  </dataValidations>
  <hyperlinks>
    <hyperlink ref="J2" location="'Mon-Day 1-S1'!Print_Titles" display="MON | Day 1 - Sem 1" xr:uid="{00000000-0004-0000-1700-000002000000}"/>
    <hyperlink ref="J3" location="'Tue-Day 2-S1'!Print_Titles" display="TUE | Day 2 - Sem 1" xr:uid="{00000000-0004-0000-1700-000003000000}"/>
    <hyperlink ref="J4" location="'Wed-Day 3-S1'!Print_Titles" display="WED | Day 3 - Sem 1" xr:uid="{00000000-0004-0000-1700-000004000000}"/>
    <hyperlink ref="J5" location="'Thu-Day 4-S1'!Print_Titles" display="THU | Day 4 - Sem 1" xr:uid="{00000000-0004-0000-1700-000005000000}"/>
    <hyperlink ref="J6" location="'Fri-Day 5-S1'!Print_Titles" display="FRI | Day 5 - Sem 1" xr:uid="{00000000-0004-0000-1700-000006000000}"/>
    <hyperlink ref="M2" location="'Day 6-S2'!A1" display="Day 6 - Sem 1" xr:uid="{00000000-0004-0000-1700-000007000000}"/>
    <hyperlink ref="M3" location="'Early Out 1-S2'!A1" display="Early Out 1 - Sem 1" xr:uid="{00000000-0004-0000-1700-000008000000}"/>
    <hyperlink ref="M4" location="'Early Out 2-S2'!A1" display="Early Out 2 - Sem 1" xr:uid="{00000000-0004-0000-1700-000009000000}"/>
    <hyperlink ref="J2:K2" location="'Mon-Day 1-S2'!A1" display="MON | Day 1 - Sem 1" xr:uid="{00000000-0004-0000-1700-00000A000000}"/>
    <hyperlink ref="J3:K3" location="'Tue-Day 2-S2'!A1" display="TUE | Day 2 - Sem 1" xr:uid="{00000000-0004-0000-1700-00000B000000}"/>
    <hyperlink ref="J4:K4" location="'Wed-Day 3-S2'!A1" display="WED | Day 3 - Sem 1" xr:uid="{00000000-0004-0000-1700-00000C000000}"/>
    <hyperlink ref="J5:K5" location="'Thu-Day 4-S2'!A1" display="THU | Day 4 - Sem 1" xr:uid="{00000000-0004-0000-1700-00000D000000}"/>
    <hyperlink ref="J6:K6" location="'Fri-Day 5-S2'!A1" display="FRI | Day 5 - Sem 1" xr:uid="{00000000-0004-0000-1700-00000E000000}"/>
  </hyperlinks>
  <printOptions horizontalCentered="1"/>
  <pageMargins left="0.25" right="0.25" top="0.75" bottom="0.75" header="0.3" footer="0.3"/>
  <pageSetup scale="87" fitToHeight="0" orientation="landscape" r:id="rId1"/>
  <headerFooter differentFirst="1">
    <oddFooter>Page &amp;P of &amp;N</oddFooter>
  </headerFooter>
  <ignoredErrors>
    <ignoredError sqref="I18:I26" unlockedFormula="1"/>
  </ignoredErrors>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71D84751-3E4A-6149-BD9A-9A5856E554A6}">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theme="4"/>
    <pageSetUpPr fitToPage="1"/>
  </sheetPr>
  <dimension ref="B1:Q39"/>
  <sheetViews>
    <sheetView showGridLines="0" zoomScale="75" zoomScaleNormal="75" workbookViewId="0">
      <pane xSplit="14" ySplit="7" topLeftCell="O8" activePane="bottomRight" state="frozen"/>
      <selection activeCell="E6" sqref="B6:E6"/>
      <selection pane="topRight" activeCell="E6" sqref="B6:E6"/>
      <selection pane="bottomLeft" activeCell="E6" sqref="B6:E6"/>
      <selection pane="bottomRight" activeCell="C8" sqref="C8"/>
    </sheetView>
  </sheetViews>
  <sheetFormatPr defaultColWidth="9" defaultRowHeight="20.25" customHeight="1" x14ac:dyDescent="0.25"/>
  <cols>
    <col min="1" max="1" width="0.90625" style="9" customWidth="1"/>
    <col min="2" max="2" width="21.08984375" style="9" customWidth="1"/>
    <col min="3" max="3" width="14.08984375" style="9" customWidth="1"/>
    <col min="4" max="4" width="20.08984375" style="9" customWidth="1"/>
    <col min="5" max="5" width="17.08984375" style="9" customWidth="1"/>
    <col min="6" max="6" width="16.08984375" style="9" customWidth="1"/>
    <col min="7" max="7" width="12.453125" style="9" customWidth="1"/>
    <col min="8" max="8" width="15.90625" style="9" customWidth="1"/>
    <col min="9" max="9" width="17" style="15" customWidth="1"/>
    <col min="10" max="10" width="12.08984375" style="9" customWidth="1"/>
    <col min="11" max="11" width="23.08984375" style="9" customWidth="1"/>
    <col min="12" max="12" width="13.08984375" style="9" customWidth="1"/>
    <col min="13" max="13" width="14.90625" style="9" customWidth="1"/>
    <col min="14" max="14" width="9.90625" style="9" customWidth="1"/>
    <col min="15" max="15" width="1.90625" style="9" customWidth="1"/>
    <col min="16" max="16384" width="9" style="9"/>
  </cols>
  <sheetData>
    <row r="1" spans="2:17" ht="35.25" customHeight="1" thickTop="1" thickBot="1" x14ac:dyDescent="0.5">
      <c r="B1" s="643" t="s">
        <v>65</v>
      </c>
      <c r="C1" s="643"/>
      <c r="D1" s="643"/>
      <c r="E1" s="643"/>
      <c r="F1" s="643"/>
      <c r="G1" s="643"/>
      <c r="H1" s="643"/>
      <c r="I1" s="644"/>
      <c r="J1" s="626" t="s">
        <v>19</v>
      </c>
      <c r="K1" s="627"/>
      <c r="L1" s="144" t="s">
        <v>16</v>
      </c>
      <c r="M1" s="143" t="s">
        <v>19</v>
      </c>
      <c r="N1" s="144" t="s">
        <v>16</v>
      </c>
      <c r="O1" s="58"/>
    </row>
    <row r="2" spans="2:17" ht="46.5" customHeight="1" thickBot="1" x14ac:dyDescent="0.3">
      <c r="B2" s="333" t="s">
        <v>24</v>
      </c>
      <c r="C2" s="334" t="str">
        <f>August!C2</f>
        <v>Type your name here.</v>
      </c>
      <c r="D2" s="331">
        <f>'Detailed Summary'!G2</f>
        <v>1</v>
      </c>
      <c r="E2" s="332" t="s">
        <v>23</v>
      </c>
      <c r="F2" s="42" t="s">
        <v>42</v>
      </c>
      <c r="G2" s="41">
        <f>'Detailed Summary'!G7</f>
        <v>0</v>
      </c>
      <c r="H2" s="620" t="s">
        <v>108</v>
      </c>
      <c r="I2" s="613"/>
      <c r="J2" s="628" t="s">
        <v>84</v>
      </c>
      <c r="K2" s="629"/>
      <c r="L2" s="135">
        <f>'Detailed Summary'!C19+'Detailed Summary'!D19</f>
        <v>0</v>
      </c>
      <c r="M2" s="160" t="s">
        <v>89</v>
      </c>
      <c r="N2" s="161">
        <f>'Detailed Summary'!C24+'Detailed Summary'!D24</f>
        <v>0</v>
      </c>
      <c r="O2" s="58"/>
    </row>
    <row r="3" spans="2:17" ht="46.5" customHeight="1" thickBot="1" x14ac:dyDescent="0.3">
      <c r="B3" s="335" t="s">
        <v>22</v>
      </c>
      <c r="C3" s="634" t="str">
        <f>August!C3</f>
        <v>Type your school here.</v>
      </c>
      <c r="D3" s="634"/>
      <c r="E3" s="635"/>
      <c r="F3" s="43" t="s">
        <v>43</v>
      </c>
      <c r="G3" s="97">
        <f>'Detailed Summary'!G14</f>
        <v>0</v>
      </c>
      <c r="H3" s="621"/>
      <c r="I3" s="613"/>
      <c r="J3" s="630" t="s">
        <v>85</v>
      </c>
      <c r="K3" s="631"/>
      <c r="L3" s="136">
        <f>'Detailed Summary'!C20+'Detailed Summary'!D20</f>
        <v>0</v>
      </c>
      <c r="M3" s="141" t="s">
        <v>90</v>
      </c>
      <c r="N3" s="142">
        <f>'Detailed Summary'!C29+'Detailed Summary'!D29</f>
        <v>0</v>
      </c>
      <c r="O3" s="58"/>
    </row>
    <row r="4" spans="2:17" ht="75.75" customHeight="1" thickBot="1" x14ac:dyDescent="0.3">
      <c r="B4" s="98" t="s">
        <v>135</v>
      </c>
      <c r="C4" s="241">
        <f>'Detailed Summary'!G3</f>
        <v>1200</v>
      </c>
      <c r="D4" s="98" t="s">
        <v>70</v>
      </c>
      <c r="E4" s="182">
        <f>IFERROR(D2*1200,0)</f>
        <v>1200</v>
      </c>
      <c r="F4" s="98" t="s">
        <v>128</v>
      </c>
      <c r="G4" s="182">
        <f>February!B6</f>
        <v>1200</v>
      </c>
      <c r="I4" s="641" t="s">
        <v>26</v>
      </c>
      <c r="J4" s="632" t="s">
        <v>86</v>
      </c>
      <c r="K4" s="633"/>
      <c r="L4" s="137">
        <f>'Detailed Summary'!C21+'Detailed Summary'!D21</f>
        <v>0</v>
      </c>
      <c r="M4" s="139" t="s">
        <v>91</v>
      </c>
      <c r="N4" s="140">
        <f>'Detailed Summary'!C30+'Detailed Summary'!D30</f>
        <v>0</v>
      </c>
      <c r="O4" s="58"/>
    </row>
    <row r="5" spans="2:17" ht="76.5" customHeight="1" thickBot="1" x14ac:dyDescent="0.35">
      <c r="B5" s="222" t="s">
        <v>127</v>
      </c>
      <c r="C5" s="223" t="s">
        <v>113</v>
      </c>
      <c r="D5" s="224" t="s">
        <v>125</v>
      </c>
      <c r="E5" s="181" t="s">
        <v>54</v>
      </c>
      <c r="F5" s="10"/>
      <c r="G5" s="10"/>
      <c r="I5" s="642"/>
      <c r="J5" s="616" t="s">
        <v>87</v>
      </c>
      <c r="K5" s="617"/>
      <c r="L5" s="138">
        <f>'Detailed Summary'!C22+'Detailed Summary'!D22</f>
        <v>0</v>
      </c>
      <c r="M5" s="58"/>
      <c r="N5" s="58"/>
      <c r="O5" s="58"/>
    </row>
    <row r="6" spans="2:17" ht="28.5" customHeight="1" thickBot="1" x14ac:dyDescent="0.35">
      <c r="B6" s="230">
        <f>G4-D6</f>
        <v>1200</v>
      </c>
      <c r="C6" s="226">
        <f>SUM(I8:I38)/60</f>
        <v>0</v>
      </c>
      <c r="D6" s="227">
        <f>SUM(K8:K38)</f>
        <v>0</v>
      </c>
      <c r="E6" s="186">
        <f>February!E6+D6</f>
        <v>0</v>
      </c>
      <c r="F6" s="10"/>
      <c r="G6" s="10"/>
      <c r="I6" s="188">
        <f>August!B6-E6</f>
        <v>1200</v>
      </c>
      <c r="J6" s="618" t="s">
        <v>88</v>
      </c>
      <c r="K6" s="619"/>
      <c r="L6" s="162">
        <f>'Detailed Summary'!C23+'Detailed Summary'!D23</f>
        <v>0</v>
      </c>
      <c r="M6" s="58"/>
      <c r="N6" s="58"/>
      <c r="O6" s="58"/>
    </row>
    <row r="7" spans="2:17" ht="89.25" customHeight="1" thickTop="1" x14ac:dyDescent="0.25">
      <c r="B7" s="56" t="s">
        <v>21</v>
      </c>
      <c r="C7" s="54" t="s">
        <v>44</v>
      </c>
      <c r="D7" s="101" t="s">
        <v>122</v>
      </c>
      <c r="E7" s="101" t="s">
        <v>114</v>
      </c>
      <c r="F7" s="54" t="s">
        <v>45</v>
      </c>
      <c r="G7" s="55" t="s">
        <v>51</v>
      </c>
      <c r="H7" s="57" t="s">
        <v>46</v>
      </c>
      <c r="I7" s="235" t="s">
        <v>112</v>
      </c>
      <c r="J7" s="234" t="s">
        <v>52</v>
      </c>
      <c r="K7" s="180" t="s">
        <v>53</v>
      </c>
      <c r="L7" s="58"/>
      <c r="M7" s="58"/>
      <c r="N7" s="58"/>
      <c r="O7" s="58"/>
      <c r="P7" s="134"/>
      <c r="Q7" s="134"/>
    </row>
    <row r="8" spans="2:17" ht="19.8" x14ac:dyDescent="0.25">
      <c r="B8" s="242">
        <v>44986</v>
      </c>
      <c r="C8" s="293"/>
      <c r="D8" s="293"/>
      <c r="E8" s="293"/>
      <c r="F8" s="293"/>
      <c r="G8" s="294"/>
      <c r="H8" s="295"/>
      <c r="I8" s="159">
        <f t="shared" ref="I8:I38" si="0">E8</f>
        <v>0</v>
      </c>
      <c r="J8" s="228">
        <f t="shared" ref="J8:J38" si="1">IFERROR(C8+D8+F8+H8,0)</f>
        <v>0</v>
      </c>
      <c r="K8" s="174">
        <f t="shared" ref="K8:K38" si="2">IFERROR(J8/60,0)</f>
        <v>0</v>
      </c>
      <c r="L8" s="134"/>
    </row>
    <row r="9" spans="2:17" ht="19.8" x14ac:dyDescent="0.25">
      <c r="B9" s="242">
        <v>44987</v>
      </c>
      <c r="C9" s="261"/>
      <c r="D9" s="261"/>
      <c r="E9" s="261"/>
      <c r="F9" s="261"/>
      <c r="G9" s="262"/>
      <c r="H9" s="263"/>
      <c r="I9" s="159">
        <f t="shared" si="0"/>
        <v>0</v>
      </c>
      <c r="J9" s="228">
        <f t="shared" si="1"/>
        <v>0</v>
      </c>
      <c r="K9" s="174">
        <f t="shared" si="2"/>
        <v>0</v>
      </c>
    </row>
    <row r="10" spans="2:17" ht="19.8" x14ac:dyDescent="0.25">
      <c r="B10" s="242">
        <v>44988</v>
      </c>
      <c r="C10" s="264"/>
      <c r="D10" s="264"/>
      <c r="E10" s="264"/>
      <c r="F10" s="261"/>
      <c r="G10" s="262"/>
      <c r="H10" s="263"/>
      <c r="I10" s="159">
        <f t="shared" si="0"/>
        <v>0</v>
      </c>
      <c r="J10" s="228">
        <f t="shared" si="1"/>
        <v>0</v>
      </c>
      <c r="K10" s="174">
        <f t="shared" si="2"/>
        <v>0</v>
      </c>
    </row>
    <row r="11" spans="2:17" ht="19.8" x14ac:dyDescent="0.25">
      <c r="B11" s="248">
        <v>44989</v>
      </c>
      <c r="C11" s="270"/>
      <c r="D11" s="270"/>
      <c r="E11" s="270"/>
      <c r="F11" s="270"/>
      <c r="G11" s="260"/>
      <c r="H11" s="259"/>
      <c r="I11" s="159">
        <f t="shared" si="0"/>
        <v>0</v>
      </c>
      <c r="J11" s="228">
        <f t="shared" si="1"/>
        <v>0</v>
      </c>
      <c r="K11" s="174">
        <f t="shared" si="2"/>
        <v>0</v>
      </c>
    </row>
    <row r="12" spans="2:17" ht="19.8" x14ac:dyDescent="0.25">
      <c r="B12" s="248">
        <v>44990</v>
      </c>
      <c r="C12" s="290"/>
      <c r="D12" s="290"/>
      <c r="E12" s="290"/>
      <c r="F12" s="290"/>
      <c r="G12" s="291"/>
      <c r="H12" s="292"/>
      <c r="I12" s="159">
        <f t="shared" si="0"/>
        <v>0</v>
      </c>
      <c r="J12" s="228">
        <f t="shared" si="1"/>
        <v>0</v>
      </c>
      <c r="K12" s="174">
        <f t="shared" si="2"/>
        <v>0</v>
      </c>
    </row>
    <row r="13" spans="2:17" ht="19.8" x14ac:dyDescent="0.25">
      <c r="B13" s="242">
        <v>44991</v>
      </c>
      <c r="C13" s="293"/>
      <c r="D13" s="293"/>
      <c r="E13" s="293"/>
      <c r="F13" s="293"/>
      <c r="G13" s="294"/>
      <c r="H13" s="295"/>
      <c r="I13" s="159">
        <f t="shared" si="0"/>
        <v>0</v>
      </c>
      <c r="J13" s="228">
        <f t="shared" si="1"/>
        <v>0</v>
      </c>
      <c r="K13" s="174">
        <f t="shared" si="2"/>
        <v>0</v>
      </c>
    </row>
    <row r="14" spans="2:17" ht="19.8" x14ac:dyDescent="0.25">
      <c r="B14" s="242">
        <v>44992</v>
      </c>
      <c r="C14" s="293"/>
      <c r="D14" s="293"/>
      <c r="E14" s="293"/>
      <c r="F14" s="293"/>
      <c r="G14" s="294"/>
      <c r="H14" s="295"/>
      <c r="I14" s="159">
        <f t="shared" si="0"/>
        <v>0</v>
      </c>
      <c r="J14" s="228">
        <f t="shared" si="1"/>
        <v>0</v>
      </c>
      <c r="K14" s="174">
        <f t="shared" si="2"/>
        <v>0</v>
      </c>
    </row>
    <row r="15" spans="2:17" ht="19.8" x14ac:dyDescent="0.25">
      <c r="B15" s="242">
        <v>44993</v>
      </c>
      <c r="C15" s="293"/>
      <c r="D15" s="293"/>
      <c r="E15" s="293"/>
      <c r="F15" s="293"/>
      <c r="G15" s="294"/>
      <c r="H15" s="295"/>
      <c r="I15" s="159">
        <f t="shared" si="0"/>
        <v>0</v>
      </c>
      <c r="J15" s="228">
        <f t="shared" si="1"/>
        <v>0</v>
      </c>
      <c r="K15" s="174">
        <f t="shared" si="2"/>
        <v>0</v>
      </c>
    </row>
    <row r="16" spans="2:17" ht="19.8" x14ac:dyDescent="0.25">
      <c r="B16" s="242">
        <v>44994</v>
      </c>
      <c r="C16" s="261"/>
      <c r="D16" s="261"/>
      <c r="E16" s="261"/>
      <c r="F16" s="261"/>
      <c r="G16" s="262"/>
      <c r="H16" s="263"/>
      <c r="I16" s="159">
        <f t="shared" si="0"/>
        <v>0</v>
      </c>
      <c r="J16" s="228">
        <f t="shared" si="1"/>
        <v>0</v>
      </c>
      <c r="K16" s="174">
        <f t="shared" si="2"/>
        <v>0</v>
      </c>
    </row>
    <row r="17" spans="2:11" ht="19.8" x14ac:dyDescent="0.25">
      <c r="B17" s="242">
        <v>44995</v>
      </c>
      <c r="C17" s="264"/>
      <c r="D17" s="264"/>
      <c r="E17" s="264"/>
      <c r="F17" s="261"/>
      <c r="G17" s="262"/>
      <c r="H17" s="263"/>
      <c r="I17" s="159">
        <f t="shared" si="0"/>
        <v>0</v>
      </c>
      <c r="J17" s="228">
        <f t="shared" si="1"/>
        <v>0</v>
      </c>
      <c r="K17" s="174">
        <f t="shared" si="2"/>
        <v>0</v>
      </c>
    </row>
    <row r="18" spans="2:11" ht="19.8" x14ac:dyDescent="0.25">
      <c r="B18" s="248">
        <v>44996</v>
      </c>
      <c r="C18" s="270"/>
      <c r="D18" s="270"/>
      <c r="E18" s="270"/>
      <c r="F18" s="270"/>
      <c r="G18" s="260"/>
      <c r="H18" s="259"/>
      <c r="I18" s="159">
        <f t="shared" si="0"/>
        <v>0</v>
      </c>
      <c r="J18" s="228">
        <f t="shared" si="1"/>
        <v>0</v>
      </c>
      <c r="K18" s="174">
        <f t="shared" si="2"/>
        <v>0</v>
      </c>
    </row>
    <row r="19" spans="2:11" ht="19.8" x14ac:dyDescent="0.25">
      <c r="B19" s="248">
        <v>44997</v>
      </c>
      <c r="C19" s="290"/>
      <c r="D19" s="290"/>
      <c r="E19" s="290"/>
      <c r="F19" s="290"/>
      <c r="G19" s="291"/>
      <c r="H19" s="292"/>
      <c r="I19" s="159">
        <f t="shared" si="0"/>
        <v>0</v>
      </c>
      <c r="J19" s="228">
        <f t="shared" si="1"/>
        <v>0</v>
      </c>
      <c r="K19" s="174">
        <f t="shared" si="2"/>
        <v>0</v>
      </c>
    </row>
    <row r="20" spans="2:11" ht="19.8" x14ac:dyDescent="0.25">
      <c r="B20" s="242">
        <v>44998</v>
      </c>
      <c r="C20" s="293"/>
      <c r="D20" s="293"/>
      <c r="E20" s="293"/>
      <c r="F20" s="293"/>
      <c r="G20" s="294"/>
      <c r="H20" s="295"/>
      <c r="I20" s="159">
        <f t="shared" si="0"/>
        <v>0</v>
      </c>
      <c r="J20" s="228">
        <f t="shared" si="1"/>
        <v>0</v>
      </c>
      <c r="K20" s="174">
        <f t="shared" si="2"/>
        <v>0</v>
      </c>
    </row>
    <row r="21" spans="2:11" ht="19.8" x14ac:dyDescent="0.25">
      <c r="B21" s="242">
        <v>44999</v>
      </c>
      <c r="C21" s="293"/>
      <c r="D21" s="293"/>
      <c r="E21" s="293"/>
      <c r="F21" s="293"/>
      <c r="G21" s="294"/>
      <c r="H21" s="295"/>
      <c r="I21" s="159">
        <f t="shared" si="0"/>
        <v>0</v>
      </c>
      <c r="J21" s="228">
        <f t="shared" si="1"/>
        <v>0</v>
      </c>
      <c r="K21" s="174">
        <f t="shared" si="2"/>
        <v>0</v>
      </c>
    </row>
    <row r="22" spans="2:11" ht="19.8" x14ac:dyDescent="0.25">
      <c r="B22" s="242">
        <v>45000</v>
      </c>
      <c r="C22" s="293"/>
      <c r="D22" s="293"/>
      <c r="E22" s="293"/>
      <c r="F22" s="293"/>
      <c r="G22" s="294"/>
      <c r="H22" s="295"/>
      <c r="I22" s="159">
        <f t="shared" si="0"/>
        <v>0</v>
      </c>
      <c r="J22" s="228">
        <f t="shared" si="1"/>
        <v>0</v>
      </c>
      <c r="K22" s="174">
        <f t="shared" si="2"/>
        <v>0</v>
      </c>
    </row>
    <row r="23" spans="2:11" ht="19.8" x14ac:dyDescent="0.25">
      <c r="B23" s="242">
        <v>45001</v>
      </c>
      <c r="C23" s="261"/>
      <c r="D23" s="261"/>
      <c r="E23" s="261"/>
      <c r="F23" s="261"/>
      <c r="G23" s="262"/>
      <c r="H23" s="263"/>
      <c r="I23" s="159">
        <f t="shared" si="0"/>
        <v>0</v>
      </c>
      <c r="J23" s="228">
        <f t="shared" si="1"/>
        <v>0</v>
      </c>
      <c r="K23" s="174">
        <f t="shared" si="2"/>
        <v>0</v>
      </c>
    </row>
    <row r="24" spans="2:11" ht="19.8" x14ac:dyDescent="0.25">
      <c r="B24" s="242">
        <v>45002</v>
      </c>
      <c r="C24" s="264"/>
      <c r="D24" s="264"/>
      <c r="E24" s="264"/>
      <c r="F24" s="261"/>
      <c r="G24" s="262"/>
      <c r="H24" s="263"/>
      <c r="I24" s="159">
        <f t="shared" si="0"/>
        <v>0</v>
      </c>
      <c r="J24" s="228">
        <f t="shared" si="1"/>
        <v>0</v>
      </c>
      <c r="K24" s="174">
        <f t="shared" si="2"/>
        <v>0</v>
      </c>
    </row>
    <row r="25" spans="2:11" ht="19.8" x14ac:dyDescent="0.25">
      <c r="B25" s="248">
        <v>45003</v>
      </c>
      <c r="C25" s="270"/>
      <c r="D25" s="270"/>
      <c r="E25" s="270"/>
      <c r="F25" s="270"/>
      <c r="G25" s="260"/>
      <c r="H25" s="259"/>
      <c r="I25" s="159">
        <f t="shared" si="0"/>
        <v>0</v>
      </c>
      <c r="J25" s="228">
        <f t="shared" si="1"/>
        <v>0</v>
      </c>
      <c r="K25" s="174">
        <f t="shared" si="2"/>
        <v>0</v>
      </c>
    </row>
    <row r="26" spans="2:11" ht="19.8" x14ac:dyDescent="0.25">
      <c r="B26" s="248">
        <v>45004</v>
      </c>
      <c r="C26" s="290"/>
      <c r="D26" s="290"/>
      <c r="E26" s="290"/>
      <c r="F26" s="290"/>
      <c r="G26" s="291"/>
      <c r="H26" s="292"/>
      <c r="I26" s="159">
        <f t="shared" si="0"/>
        <v>0</v>
      </c>
      <c r="J26" s="228">
        <f t="shared" si="1"/>
        <v>0</v>
      </c>
      <c r="K26" s="174">
        <f t="shared" si="2"/>
        <v>0</v>
      </c>
    </row>
    <row r="27" spans="2:11" ht="19.8" x14ac:dyDescent="0.25">
      <c r="B27" s="242">
        <v>45005</v>
      </c>
      <c r="C27" s="293"/>
      <c r="D27" s="293"/>
      <c r="E27" s="293"/>
      <c r="F27" s="293"/>
      <c r="G27" s="294"/>
      <c r="H27" s="295"/>
      <c r="I27" s="159">
        <f t="shared" si="0"/>
        <v>0</v>
      </c>
      <c r="J27" s="228">
        <f t="shared" si="1"/>
        <v>0</v>
      </c>
      <c r="K27" s="174">
        <f t="shared" si="2"/>
        <v>0</v>
      </c>
    </row>
    <row r="28" spans="2:11" ht="19.8" x14ac:dyDescent="0.25">
      <c r="B28" s="242">
        <v>45006</v>
      </c>
      <c r="C28" s="293"/>
      <c r="D28" s="293"/>
      <c r="E28" s="293"/>
      <c r="F28" s="293"/>
      <c r="G28" s="294"/>
      <c r="H28" s="295"/>
      <c r="I28" s="159">
        <f t="shared" si="0"/>
        <v>0</v>
      </c>
      <c r="J28" s="228">
        <f t="shared" si="1"/>
        <v>0</v>
      </c>
      <c r="K28" s="174">
        <f t="shared" si="2"/>
        <v>0</v>
      </c>
    </row>
    <row r="29" spans="2:11" ht="19.8" x14ac:dyDescent="0.25">
      <c r="B29" s="242">
        <v>45007</v>
      </c>
      <c r="C29" s="293"/>
      <c r="D29" s="293"/>
      <c r="E29" s="293"/>
      <c r="F29" s="293"/>
      <c r="G29" s="294"/>
      <c r="H29" s="295"/>
      <c r="I29" s="159">
        <f t="shared" si="0"/>
        <v>0</v>
      </c>
      <c r="J29" s="228">
        <f t="shared" si="1"/>
        <v>0</v>
      </c>
      <c r="K29" s="174">
        <f t="shared" si="2"/>
        <v>0</v>
      </c>
    </row>
    <row r="30" spans="2:11" ht="19.8" x14ac:dyDescent="0.25">
      <c r="B30" s="242">
        <v>45008</v>
      </c>
      <c r="C30" s="261"/>
      <c r="D30" s="261"/>
      <c r="E30" s="261"/>
      <c r="F30" s="261"/>
      <c r="G30" s="262"/>
      <c r="H30" s="263"/>
      <c r="I30" s="159">
        <f t="shared" si="0"/>
        <v>0</v>
      </c>
      <c r="J30" s="228">
        <f t="shared" si="1"/>
        <v>0</v>
      </c>
      <c r="K30" s="174">
        <f t="shared" si="2"/>
        <v>0</v>
      </c>
    </row>
    <row r="31" spans="2:11" ht="19.8" x14ac:dyDescent="0.25">
      <c r="B31" s="242">
        <v>45009</v>
      </c>
      <c r="C31" s="264"/>
      <c r="D31" s="264"/>
      <c r="E31" s="264"/>
      <c r="F31" s="261"/>
      <c r="G31" s="262"/>
      <c r="H31" s="263"/>
      <c r="I31" s="159">
        <f t="shared" si="0"/>
        <v>0</v>
      </c>
      <c r="J31" s="228">
        <f t="shared" si="1"/>
        <v>0</v>
      </c>
      <c r="K31" s="174">
        <f t="shared" si="2"/>
        <v>0</v>
      </c>
    </row>
    <row r="32" spans="2:11" ht="19.8" x14ac:dyDescent="0.25">
      <c r="B32" s="248">
        <v>45010</v>
      </c>
      <c r="C32" s="270"/>
      <c r="D32" s="270"/>
      <c r="E32" s="270"/>
      <c r="F32" s="270"/>
      <c r="G32" s="260"/>
      <c r="H32" s="259"/>
      <c r="I32" s="159">
        <f t="shared" si="0"/>
        <v>0</v>
      </c>
      <c r="J32" s="228">
        <f t="shared" si="1"/>
        <v>0</v>
      </c>
      <c r="K32" s="174">
        <f t="shared" si="2"/>
        <v>0</v>
      </c>
    </row>
    <row r="33" spans="2:11" ht="19.8" x14ac:dyDescent="0.25">
      <c r="B33" s="248">
        <v>45011</v>
      </c>
      <c r="C33" s="290"/>
      <c r="D33" s="290"/>
      <c r="E33" s="290"/>
      <c r="F33" s="290"/>
      <c r="G33" s="291"/>
      <c r="H33" s="292"/>
      <c r="I33" s="159">
        <f t="shared" si="0"/>
        <v>0</v>
      </c>
      <c r="J33" s="228">
        <f t="shared" si="1"/>
        <v>0</v>
      </c>
      <c r="K33" s="174">
        <f t="shared" si="2"/>
        <v>0</v>
      </c>
    </row>
    <row r="34" spans="2:11" ht="19.8" x14ac:dyDescent="0.25">
      <c r="B34" s="242">
        <v>45012</v>
      </c>
      <c r="C34" s="293"/>
      <c r="D34" s="293"/>
      <c r="E34" s="293"/>
      <c r="F34" s="293"/>
      <c r="G34" s="294"/>
      <c r="H34" s="295"/>
      <c r="I34" s="159">
        <f t="shared" si="0"/>
        <v>0</v>
      </c>
      <c r="J34" s="228">
        <f t="shared" si="1"/>
        <v>0</v>
      </c>
      <c r="K34" s="174">
        <f t="shared" si="2"/>
        <v>0</v>
      </c>
    </row>
    <row r="35" spans="2:11" ht="19.8" x14ac:dyDescent="0.25">
      <c r="B35" s="242">
        <v>45013</v>
      </c>
      <c r="C35" s="293"/>
      <c r="D35" s="293"/>
      <c r="E35" s="293"/>
      <c r="F35" s="293"/>
      <c r="G35" s="294"/>
      <c r="H35" s="295"/>
      <c r="I35" s="171">
        <f t="shared" si="0"/>
        <v>0</v>
      </c>
      <c r="J35" s="228">
        <f t="shared" si="1"/>
        <v>0</v>
      </c>
      <c r="K35" s="174">
        <f t="shared" si="2"/>
        <v>0</v>
      </c>
    </row>
    <row r="36" spans="2:11" ht="19.8" x14ac:dyDescent="0.25">
      <c r="B36" s="242">
        <v>45014</v>
      </c>
      <c r="C36" s="293"/>
      <c r="D36" s="293"/>
      <c r="E36" s="293"/>
      <c r="F36" s="293"/>
      <c r="G36" s="294"/>
      <c r="H36" s="295"/>
      <c r="I36" s="171">
        <f t="shared" si="0"/>
        <v>0</v>
      </c>
      <c r="J36" s="228">
        <f t="shared" si="1"/>
        <v>0</v>
      </c>
      <c r="K36" s="174">
        <f t="shared" si="2"/>
        <v>0</v>
      </c>
    </row>
    <row r="37" spans="2:11" ht="19.8" x14ac:dyDescent="0.25">
      <c r="B37" s="242">
        <v>45015</v>
      </c>
      <c r="C37" s="293"/>
      <c r="D37" s="293"/>
      <c r="E37" s="293"/>
      <c r="F37" s="293"/>
      <c r="G37" s="294"/>
      <c r="H37" s="295"/>
      <c r="I37" s="171">
        <f t="shared" si="0"/>
        <v>0</v>
      </c>
      <c r="J37" s="228">
        <f t="shared" si="1"/>
        <v>0</v>
      </c>
      <c r="K37" s="178">
        <f t="shared" si="2"/>
        <v>0</v>
      </c>
    </row>
    <row r="38" spans="2:11" ht="20.399999999999999" thickBot="1" x14ac:dyDescent="0.3">
      <c r="B38" s="271">
        <v>45016</v>
      </c>
      <c r="C38" s="287"/>
      <c r="D38" s="287"/>
      <c r="E38" s="287"/>
      <c r="F38" s="287"/>
      <c r="G38" s="272"/>
      <c r="H38" s="273"/>
      <c r="I38" s="173">
        <f t="shared" si="0"/>
        <v>0</v>
      </c>
      <c r="J38" s="229">
        <f t="shared" si="1"/>
        <v>0</v>
      </c>
      <c r="K38" s="177">
        <f t="shared" si="2"/>
        <v>0</v>
      </c>
    </row>
    <row r="39" spans="2:11" ht="20.25" customHeight="1" thickTop="1" x14ac:dyDescent="0.25"/>
  </sheetData>
  <sheetProtection algorithmName="SHA-512" hashValue="KbCqkELy5K74OmRNKrKnUg8MhUlN6QK/mThsGIM2fa7GUP2EaThQ5B2acggg02nWNbwdnpvhq2N4SF8edipJaQ==" saltValue="eq07L85WxwBWiZ3MLimBEQ==" spinCount="100000" sheet="1" formatColumns="0"/>
  <mergeCells count="11">
    <mergeCell ref="B1:I1"/>
    <mergeCell ref="J1:K1"/>
    <mergeCell ref="J2:K2"/>
    <mergeCell ref="J3:K3"/>
    <mergeCell ref="J4:K4"/>
    <mergeCell ref="C3:E3"/>
    <mergeCell ref="J5:K5"/>
    <mergeCell ref="J6:K6"/>
    <mergeCell ref="H2:H3"/>
    <mergeCell ref="I2:I3"/>
    <mergeCell ref="I4:I5"/>
  </mergeCells>
  <dataValidations count="19">
    <dataValidation allowBlank="1" showErrorMessage="1" sqref="A2:A1048576 F5:G6 L1:L6 M5:N7 I35:I38 F2:G3 M10:Q37 N1:N2 B39:XFD1048576 P7:Q9 J38:Q38 P1:XFD6 R7:XFD38 I2 J8:L37 F38:H38 O1:O7 H30:H31 H23:H24 H16:H17 H9:H10 B8:F38" xr:uid="{00000000-0002-0000-1800-000000000000}"/>
    <dataValidation allowBlank="1" showInputMessage="1" showErrorMessage="1" prompt="Use this worksheet to track hours worked in a work week. Enter Date and Times in TimeSheet table. Total Hours, Regular Hours and Overtime Hours are automatically calculated" sqref="A1" xr:uid="{00000000-0002-0000-1800-000001000000}"/>
    <dataValidation allowBlank="1" showInputMessage="1" showErrorMessage="1" prompt="Enter Teacher and School details in cells below" sqref="B1" xr:uid="{00000000-0002-0000-1800-000002000000}"/>
    <dataValidation allowBlank="1" showInputMessage="1" showErrorMessage="1" prompt="Enter Teacher Name and FTE in cells to the right" sqref="B2" xr:uid="{00000000-0002-0000-1800-000003000000}"/>
    <dataValidation allowBlank="1" showInputMessage="1" showErrorMessage="1" prompt="Enter Teacher Name in this cell" sqref="C2" xr:uid="{00000000-0002-0000-1800-000004000000}"/>
    <dataValidation allowBlank="1" showInputMessage="1" showErrorMessage="1" prompt="Enter Teacher's FTE in this cell" sqref="D2" xr:uid="{DAA15DC4-F7ED-4EE0-BCC7-817A55B8F8B9}"/>
    <dataValidation allowBlank="1" showInputMessage="1" showErrorMessage="1" prompt="Enter School Name in cell to the right" sqref="B3" xr:uid="{00000000-0002-0000-1800-000006000000}"/>
    <dataValidation allowBlank="1" showInputMessage="1" showErrorMessage="1" prompt="Enter School Name in this cell" sqref="C3" xr:uid="{00000000-0002-0000-1800-000007000000}"/>
    <dataValidation allowBlank="1" showInputMessage="1" showErrorMessage="1" prompt="Enter Total Assignable Hours in cell below" sqref="B5" xr:uid="{00000000-0002-0000-1800-000008000000}"/>
    <dataValidation allowBlank="1" showInputMessage="1" showErrorMessage="1" prompt="Total Assignable Hours Worked are automatically calculated in cell below" sqref="D5" xr:uid="{00000000-0002-0000-1800-000009000000}"/>
    <dataValidation allowBlank="1" showInputMessage="1" showErrorMessage="1" prompt="Regular Hours are automatically calculated in cell below" sqref="C5" xr:uid="{00000000-0002-0000-1800-00000A000000}"/>
    <dataValidation allowBlank="1" showInputMessage="1" showErrorMessage="1" prompt="Enter Total Work Week Hours in this cell" sqref="B6" xr:uid="{00000000-0002-0000-1800-00000B000000}"/>
    <dataValidation allowBlank="1" showInputMessage="1" showErrorMessage="1" prompt="Total Hours Worked are automatically calculated in this cell" sqref="C6:D6" xr:uid="{00000000-0002-0000-1800-00000C000000}"/>
    <dataValidation allowBlank="1" showInputMessage="1" showErrorMessage="1" prompt="Enter Date in this column under this heading. Use heading filters to find specific entries" sqref="B7" xr:uid="{00000000-0002-0000-1800-00000D000000}"/>
    <dataValidation allowBlank="1" showInputMessage="1" showErrorMessage="1" prompt="Enter Assigned Time After School in this column under this heading." sqref="H7 I8:I34" xr:uid="{00000000-0002-0000-1800-00000E000000}"/>
    <dataValidation allowBlank="1" showInputMessage="1" showErrorMessage="1" prompt="Assigned Hours Worked are automatically calculated in this column under this heading." sqref="J7:K7" xr:uid="{00000000-0002-0000-1800-00000F000000}"/>
    <dataValidation allowBlank="1" showInputMessage="1" showErrorMessage="1" prompt="Total Assignable Hours Worked to date automatically calculated in this cell." sqref="E6 I6" xr:uid="{00000000-0002-0000-1800-000010000000}"/>
    <dataValidation allowBlank="1" showInputMessage="1" showErrorMessage="1" prompt="Total Assignable Hours Worked to date are automatically calculated in cell below" sqref="I4 E5" xr:uid="{00000000-0002-0000-1800-000011000000}"/>
    <dataValidation allowBlank="1" showInputMessage="1" showErrorMessage="1" prompt="adsfa" sqref="H2" xr:uid="{00000000-0002-0000-1800-000012000000}"/>
  </dataValidations>
  <hyperlinks>
    <hyperlink ref="J2" location="'Mon-Day 1-S1'!Print_Titles" display="MON | Day 1 - Sem 1" xr:uid="{00000000-0004-0000-1800-000002000000}"/>
    <hyperlink ref="J3" location="'Tue-Day 2-S1'!Print_Titles" display="TUE | Day 2 - Sem 1" xr:uid="{00000000-0004-0000-1800-000003000000}"/>
    <hyperlink ref="J4" location="'Wed-Day 3-S1'!Print_Titles" display="WED | Day 3 - Sem 1" xr:uid="{00000000-0004-0000-1800-000004000000}"/>
    <hyperlink ref="J5" location="'Thu-Day 4-S1'!Print_Titles" display="THU | Day 4 - Sem 1" xr:uid="{00000000-0004-0000-1800-000005000000}"/>
    <hyperlink ref="J6" location="'Fri-Day 5-S1'!Print_Titles" display="FRI | Day 5 - Sem 1" xr:uid="{00000000-0004-0000-1800-000006000000}"/>
    <hyperlink ref="M2" location="'Day 6-S2'!A1" display="Day 6 - Sem 1" xr:uid="{00000000-0004-0000-1800-000007000000}"/>
    <hyperlink ref="M3" location="'Early Out 1-S2'!A1" display="Early Out 1 - Sem 1" xr:uid="{00000000-0004-0000-1800-000008000000}"/>
    <hyperlink ref="M4" location="'Early Out 2-S2'!A1" display="Early Out 2 - Sem 1" xr:uid="{00000000-0004-0000-1800-000009000000}"/>
    <hyperlink ref="J2:K2" location="'Mon-Day 1-S2'!A1" display="MON | Day 1 - Sem 1" xr:uid="{00000000-0004-0000-1800-00000A000000}"/>
    <hyperlink ref="J3:K3" location="'Tue-Day 2-S2'!A1" display="TUE | Day 2 - Sem 1" xr:uid="{00000000-0004-0000-1800-00000B000000}"/>
    <hyperlink ref="J4:K4" location="'Wed-Day 3-S2'!A1" display="WED | Day 3 - Sem 1" xr:uid="{00000000-0004-0000-1800-00000C000000}"/>
    <hyperlink ref="J5:K5" location="'Thu-Day 4-S2'!A1" display="THU | Day 4 - Sem 1" xr:uid="{00000000-0004-0000-1800-00000D000000}"/>
    <hyperlink ref="J6:K6" location="'Fri-Day 5-S2'!A1" display="FRI | Day 5 - Sem 1" xr:uid="{00000000-0004-0000-1800-00000E000000}"/>
  </hyperlinks>
  <printOptions horizontalCentered="1"/>
  <pageMargins left="0.25" right="0.25" top="0.75" bottom="0.75" header="0.3" footer="0.3"/>
  <pageSetup scale="88" fitToHeight="0" orientation="landscape"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026FF89F-DA70-1244-97E3-8FF8233D0E99}">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theme="4"/>
    <pageSetUpPr fitToPage="1"/>
  </sheetPr>
  <dimension ref="B1:Q38"/>
  <sheetViews>
    <sheetView showGridLines="0" zoomScale="75" zoomScaleNormal="75" workbookViewId="0">
      <pane xSplit="14" ySplit="7" topLeftCell="O8" activePane="bottomRight" state="frozen"/>
      <selection activeCell="E6" sqref="B6:E6"/>
      <selection pane="topRight" activeCell="E6" sqref="B6:E6"/>
      <selection pane="bottomLeft" activeCell="E6" sqref="B6:E6"/>
      <selection pane="bottomRight" activeCell="F33" sqref="F33"/>
    </sheetView>
  </sheetViews>
  <sheetFormatPr defaultColWidth="9" defaultRowHeight="20.25" customHeight="1" x14ac:dyDescent="0.25"/>
  <cols>
    <col min="1" max="1" width="0.90625" style="9" customWidth="1"/>
    <col min="2" max="2" width="21.08984375" style="9" customWidth="1"/>
    <col min="3" max="3" width="14.08984375" style="9" customWidth="1"/>
    <col min="4" max="4" width="20.08984375" style="9" customWidth="1"/>
    <col min="5" max="5" width="17.08984375" style="9" customWidth="1"/>
    <col min="6" max="6" width="16.08984375" style="9" customWidth="1"/>
    <col min="7" max="7" width="12.453125" style="9" customWidth="1"/>
    <col min="8" max="8" width="15.90625" style="9" customWidth="1"/>
    <col min="9" max="9" width="17" style="15" customWidth="1"/>
    <col min="10" max="10" width="12.08984375" style="9" customWidth="1"/>
    <col min="11" max="11" width="23.08984375" style="9" customWidth="1"/>
    <col min="12" max="12" width="10" style="9" customWidth="1"/>
    <col min="13" max="13" width="14.90625" style="9" customWidth="1"/>
    <col min="14" max="14" width="9.90625" style="9" customWidth="1"/>
    <col min="15" max="15" width="1.90625" style="9" customWidth="1"/>
    <col min="16" max="16384" width="9" style="9"/>
  </cols>
  <sheetData>
    <row r="1" spans="2:17" ht="35.25" customHeight="1" thickTop="1" thickBot="1" x14ac:dyDescent="0.5">
      <c r="B1" s="643" t="s">
        <v>66</v>
      </c>
      <c r="C1" s="643"/>
      <c r="D1" s="643"/>
      <c r="E1" s="643"/>
      <c r="F1" s="643"/>
      <c r="G1" s="643"/>
      <c r="H1" s="643"/>
      <c r="I1" s="644"/>
      <c r="J1" s="626" t="s">
        <v>19</v>
      </c>
      <c r="K1" s="627"/>
      <c r="L1" s="144" t="s">
        <v>16</v>
      </c>
      <c r="M1" s="143" t="s">
        <v>19</v>
      </c>
      <c r="N1" s="144" t="s">
        <v>16</v>
      </c>
      <c r="O1" s="58"/>
    </row>
    <row r="2" spans="2:17" ht="46.5" customHeight="1" thickBot="1" x14ac:dyDescent="0.3">
      <c r="B2" s="333" t="s">
        <v>24</v>
      </c>
      <c r="C2" s="334" t="str">
        <f>August!C2</f>
        <v>Type your name here.</v>
      </c>
      <c r="D2" s="331">
        <f>'Detailed Summary'!G2</f>
        <v>1</v>
      </c>
      <c r="E2" s="332" t="s">
        <v>23</v>
      </c>
      <c r="F2" s="42" t="s">
        <v>42</v>
      </c>
      <c r="G2" s="41">
        <f>'Detailed Summary'!G7</f>
        <v>0</v>
      </c>
      <c r="H2" s="620" t="s">
        <v>108</v>
      </c>
      <c r="I2" s="613"/>
      <c r="J2" s="628" t="s">
        <v>84</v>
      </c>
      <c r="K2" s="629"/>
      <c r="L2" s="135">
        <f>'Detailed Summary'!C19+'Detailed Summary'!D19</f>
        <v>0</v>
      </c>
      <c r="M2" s="160" t="s">
        <v>89</v>
      </c>
      <c r="N2" s="161">
        <f>'Detailed Summary'!C24+'Detailed Summary'!D24</f>
        <v>0</v>
      </c>
      <c r="O2" s="58"/>
    </row>
    <row r="3" spans="2:17" ht="46.5" customHeight="1" thickBot="1" x14ac:dyDescent="0.3">
      <c r="B3" s="335" t="s">
        <v>22</v>
      </c>
      <c r="C3" s="634" t="str">
        <f>August!C3</f>
        <v>Type your school here.</v>
      </c>
      <c r="D3" s="634"/>
      <c r="E3" s="635"/>
      <c r="F3" s="43" t="s">
        <v>43</v>
      </c>
      <c r="G3" s="97">
        <f>'Detailed Summary'!G14</f>
        <v>0</v>
      </c>
      <c r="H3" s="621"/>
      <c r="I3" s="613"/>
      <c r="J3" s="630" t="s">
        <v>85</v>
      </c>
      <c r="K3" s="631"/>
      <c r="L3" s="136">
        <f>'Detailed Summary'!C20+'Detailed Summary'!D20</f>
        <v>0</v>
      </c>
      <c r="M3" s="141" t="s">
        <v>90</v>
      </c>
      <c r="N3" s="142">
        <f>'Detailed Summary'!C29+'Detailed Summary'!D29</f>
        <v>0</v>
      </c>
      <c r="O3" s="58"/>
    </row>
    <row r="4" spans="2:17" ht="78" customHeight="1" thickBot="1" x14ac:dyDescent="0.3">
      <c r="B4" s="98" t="s">
        <v>135</v>
      </c>
      <c r="C4" s="241">
        <f>'Detailed Summary'!G3</f>
        <v>1200</v>
      </c>
      <c r="D4" s="98" t="s">
        <v>70</v>
      </c>
      <c r="E4" s="182">
        <f>IFERROR(D2*1200,0)</f>
        <v>1200</v>
      </c>
      <c r="F4" s="98" t="s">
        <v>128</v>
      </c>
      <c r="G4" s="182">
        <f>March!B6</f>
        <v>1200</v>
      </c>
      <c r="I4" s="641" t="s">
        <v>26</v>
      </c>
      <c r="J4" s="632" t="s">
        <v>86</v>
      </c>
      <c r="K4" s="633"/>
      <c r="L4" s="137">
        <f>'Detailed Summary'!C21+'Detailed Summary'!D21</f>
        <v>0</v>
      </c>
      <c r="M4" s="139" t="s">
        <v>91</v>
      </c>
      <c r="N4" s="140">
        <f>'Detailed Summary'!C30+'Detailed Summary'!D30</f>
        <v>0</v>
      </c>
      <c r="O4" s="58"/>
    </row>
    <row r="5" spans="2:17" ht="76.5" customHeight="1" thickBot="1" x14ac:dyDescent="0.35">
      <c r="B5" s="222" t="s">
        <v>127</v>
      </c>
      <c r="C5" s="223" t="s">
        <v>113</v>
      </c>
      <c r="D5" s="224" t="s">
        <v>125</v>
      </c>
      <c r="E5" s="181" t="s">
        <v>54</v>
      </c>
      <c r="F5" s="10"/>
      <c r="G5" s="10"/>
      <c r="I5" s="642"/>
      <c r="J5" s="616" t="s">
        <v>87</v>
      </c>
      <c r="K5" s="617"/>
      <c r="L5" s="138">
        <f>'Detailed Summary'!C22+'Detailed Summary'!D22</f>
        <v>0</v>
      </c>
      <c r="M5" s="58"/>
      <c r="N5" s="58"/>
      <c r="O5" s="58"/>
    </row>
    <row r="6" spans="2:17" ht="28.5" customHeight="1" thickBot="1" x14ac:dyDescent="0.35">
      <c r="B6" s="230">
        <f>G4-D6</f>
        <v>1200</v>
      </c>
      <c r="C6" s="226">
        <f>SUM(I8:I37)/60</f>
        <v>0</v>
      </c>
      <c r="D6" s="227">
        <f>SUM(K8:K37)</f>
        <v>0</v>
      </c>
      <c r="E6" s="186">
        <f>March!E6+D6</f>
        <v>0</v>
      </c>
      <c r="F6" s="10"/>
      <c r="G6" s="10"/>
      <c r="I6" s="188">
        <f>August!B6-E6</f>
        <v>1200</v>
      </c>
      <c r="J6" s="618" t="s">
        <v>88</v>
      </c>
      <c r="K6" s="619"/>
      <c r="L6" s="162">
        <f>'Detailed Summary'!C23+'Detailed Summary'!D23</f>
        <v>0</v>
      </c>
      <c r="M6" s="58"/>
      <c r="N6" s="58"/>
      <c r="O6" s="58"/>
    </row>
    <row r="7" spans="2:17" ht="89.25" customHeight="1" thickTop="1" x14ac:dyDescent="0.25">
      <c r="B7" s="56" t="s">
        <v>21</v>
      </c>
      <c r="C7" s="54" t="s">
        <v>44</v>
      </c>
      <c r="D7" s="101" t="s">
        <v>122</v>
      </c>
      <c r="E7" s="101" t="s">
        <v>114</v>
      </c>
      <c r="F7" s="54" t="s">
        <v>45</v>
      </c>
      <c r="G7" s="55" t="s">
        <v>51</v>
      </c>
      <c r="H7" s="57" t="s">
        <v>46</v>
      </c>
      <c r="I7" s="235" t="s">
        <v>112</v>
      </c>
      <c r="J7" s="234" t="s">
        <v>52</v>
      </c>
      <c r="K7" s="180" t="s">
        <v>53</v>
      </c>
      <c r="L7" s="58"/>
      <c r="M7" s="58"/>
      <c r="N7" s="58"/>
      <c r="O7" s="58"/>
      <c r="P7" s="134"/>
      <c r="Q7" s="134"/>
    </row>
    <row r="8" spans="2:17" ht="19.8" x14ac:dyDescent="0.25">
      <c r="B8" s="248">
        <v>45017</v>
      </c>
      <c r="C8" s="257"/>
      <c r="D8" s="257"/>
      <c r="E8" s="257"/>
      <c r="F8" s="257"/>
      <c r="G8" s="260"/>
      <c r="H8" s="259"/>
      <c r="I8" s="171">
        <f t="shared" ref="I8:I37" si="0">E8</f>
        <v>0</v>
      </c>
      <c r="J8" s="231">
        <f>IFERROR(C8+D8+F8+H8,0)</f>
        <v>0</v>
      </c>
      <c r="K8" s="174">
        <f t="shared" ref="K8:K37" si="1">IFERROR(J8/60,0)</f>
        <v>0</v>
      </c>
      <c r="L8" s="134"/>
    </row>
    <row r="9" spans="2:17" ht="28.5" customHeight="1" x14ac:dyDescent="0.25">
      <c r="B9" s="248">
        <v>45018</v>
      </c>
      <c r="C9" s="257"/>
      <c r="D9" s="257"/>
      <c r="E9" s="257"/>
      <c r="F9" s="257"/>
      <c r="G9" s="260"/>
      <c r="H9" s="259"/>
      <c r="I9" s="171">
        <f t="shared" si="0"/>
        <v>0</v>
      </c>
      <c r="J9" s="231">
        <f t="shared" ref="J9:J36" si="2">IFERROR(C9+D9+F9+H9,0)</f>
        <v>0</v>
      </c>
      <c r="K9" s="174">
        <f t="shared" si="1"/>
        <v>0</v>
      </c>
    </row>
    <row r="10" spans="2:17" ht="19.8" x14ac:dyDescent="0.25">
      <c r="B10" s="242">
        <v>45019</v>
      </c>
      <c r="C10" s="261"/>
      <c r="D10" s="261"/>
      <c r="E10" s="261"/>
      <c r="F10" s="261"/>
      <c r="G10" s="269"/>
      <c r="H10" s="263"/>
      <c r="I10" s="171">
        <f t="shared" si="0"/>
        <v>0</v>
      </c>
      <c r="J10" s="231">
        <f t="shared" si="2"/>
        <v>0</v>
      </c>
      <c r="K10" s="174">
        <f t="shared" si="1"/>
        <v>0</v>
      </c>
    </row>
    <row r="11" spans="2:17" ht="19.8" x14ac:dyDescent="0.25">
      <c r="B11" s="242">
        <v>45020</v>
      </c>
      <c r="C11" s="266"/>
      <c r="D11" s="266"/>
      <c r="E11" s="266"/>
      <c r="F11" s="266"/>
      <c r="G11" s="262"/>
      <c r="H11" s="263"/>
      <c r="I11" s="171">
        <f t="shared" si="0"/>
        <v>0</v>
      </c>
      <c r="J11" s="231">
        <f t="shared" si="2"/>
        <v>0</v>
      </c>
      <c r="K11" s="174">
        <f t="shared" si="1"/>
        <v>0</v>
      </c>
    </row>
    <row r="12" spans="2:17" ht="19.8" x14ac:dyDescent="0.25">
      <c r="B12" s="242">
        <v>45021</v>
      </c>
      <c r="C12" s="266"/>
      <c r="D12" s="266"/>
      <c r="E12" s="266"/>
      <c r="F12" s="266"/>
      <c r="G12" s="262"/>
      <c r="H12" s="263"/>
      <c r="I12" s="171">
        <f t="shared" si="0"/>
        <v>0</v>
      </c>
      <c r="J12" s="231">
        <f t="shared" si="2"/>
        <v>0</v>
      </c>
      <c r="K12" s="174">
        <f t="shared" si="1"/>
        <v>0</v>
      </c>
    </row>
    <row r="13" spans="2:17" ht="19.8" x14ac:dyDescent="0.25">
      <c r="B13" s="242">
        <v>45022</v>
      </c>
      <c r="C13" s="261"/>
      <c r="D13" s="261"/>
      <c r="E13" s="261"/>
      <c r="F13" s="261"/>
      <c r="G13" s="262"/>
      <c r="H13" s="263"/>
      <c r="I13" s="171">
        <f t="shared" si="0"/>
        <v>0</v>
      </c>
      <c r="J13" s="231">
        <f t="shared" si="2"/>
        <v>0</v>
      </c>
      <c r="K13" s="174">
        <f t="shared" si="1"/>
        <v>0</v>
      </c>
    </row>
    <row r="14" spans="2:17" ht="31.5" customHeight="1" x14ac:dyDescent="0.25">
      <c r="B14" s="248">
        <v>45023</v>
      </c>
      <c r="C14" s="257"/>
      <c r="D14" s="257"/>
      <c r="E14" s="257"/>
      <c r="F14" s="257"/>
      <c r="G14" s="260" t="s">
        <v>137</v>
      </c>
      <c r="H14" s="259"/>
      <c r="I14" s="171">
        <f t="shared" si="0"/>
        <v>0</v>
      </c>
      <c r="J14" s="231">
        <f t="shared" si="2"/>
        <v>0</v>
      </c>
      <c r="K14" s="174">
        <f t="shared" si="1"/>
        <v>0</v>
      </c>
    </row>
    <row r="15" spans="2:17" ht="19.8" x14ac:dyDescent="0.25">
      <c r="B15" s="248">
        <v>45024</v>
      </c>
      <c r="C15" s="257"/>
      <c r="D15" s="257"/>
      <c r="E15" s="257"/>
      <c r="F15" s="257"/>
      <c r="G15" s="258"/>
      <c r="H15" s="259"/>
      <c r="I15" s="171">
        <f t="shared" si="0"/>
        <v>0</v>
      </c>
      <c r="J15" s="231">
        <f t="shared" si="2"/>
        <v>0</v>
      </c>
      <c r="K15" s="174">
        <f t="shared" si="1"/>
        <v>0</v>
      </c>
    </row>
    <row r="16" spans="2:17" ht="19.8" x14ac:dyDescent="0.25">
      <c r="B16" s="248">
        <v>45025</v>
      </c>
      <c r="C16" s="270"/>
      <c r="D16" s="270"/>
      <c r="E16" s="270"/>
      <c r="F16" s="270"/>
      <c r="G16" s="258"/>
      <c r="H16" s="259"/>
      <c r="I16" s="171">
        <f t="shared" si="0"/>
        <v>0</v>
      </c>
      <c r="J16" s="231">
        <f t="shared" si="2"/>
        <v>0</v>
      </c>
      <c r="K16" s="174">
        <f t="shared" si="1"/>
        <v>0</v>
      </c>
    </row>
    <row r="17" spans="2:11" ht="29.25" customHeight="1" x14ac:dyDescent="0.25">
      <c r="B17" s="248">
        <v>45026</v>
      </c>
      <c r="C17" s="270"/>
      <c r="D17" s="270"/>
      <c r="E17" s="270"/>
      <c r="F17" s="270"/>
      <c r="G17" s="258" t="s">
        <v>138</v>
      </c>
      <c r="H17" s="259"/>
      <c r="I17" s="171">
        <f t="shared" si="0"/>
        <v>0</v>
      </c>
      <c r="J17" s="231">
        <f t="shared" si="2"/>
        <v>0</v>
      </c>
      <c r="K17" s="174">
        <f t="shared" si="1"/>
        <v>0</v>
      </c>
    </row>
    <row r="18" spans="2:11" ht="26.25" customHeight="1" x14ac:dyDescent="0.25">
      <c r="B18" s="242">
        <v>45027</v>
      </c>
      <c r="C18" s="266"/>
      <c r="D18" s="266"/>
      <c r="E18" s="266"/>
      <c r="F18" s="266"/>
      <c r="G18" s="262"/>
      <c r="H18" s="263"/>
      <c r="I18" s="171">
        <f t="shared" si="0"/>
        <v>0</v>
      </c>
      <c r="J18" s="231">
        <f t="shared" si="2"/>
        <v>0</v>
      </c>
      <c r="K18" s="174">
        <f t="shared" si="1"/>
        <v>0</v>
      </c>
    </row>
    <row r="19" spans="2:11" ht="19.8" x14ac:dyDescent="0.25">
      <c r="B19" s="242">
        <v>45028</v>
      </c>
      <c r="C19" s="266"/>
      <c r="D19" s="266"/>
      <c r="E19" s="266"/>
      <c r="F19" s="266"/>
      <c r="G19" s="262"/>
      <c r="H19" s="263"/>
      <c r="I19" s="171">
        <f t="shared" si="0"/>
        <v>0</v>
      </c>
      <c r="J19" s="231">
        <f t="shared" si="2"/>
        <v>0</v>
      </c>
      <c r="K19" s="174">
        <f t="shared" si="1"/>
        <v>0</v>
      </c>
    </row>
    <row r="20" spans="2:11" ht="19.8" x14ac:dyDescent="0.25">
      <c r="B20" s="242">
        <v>45029</v>
      </c>
      <c r="C20" s="261"/>
      <c r="D20" s="261"/>
      <c r="E20" s="261"/>
      <c r="F20" s="261"/>
      <c r="G20" s="262"/>
      <c r="H20" s="263"/>
      <c r="I20" s="171">
        <f t="shared" si="0"/>
        <v>0</v>
      </c>
      <c r="J20" s="231">
        <f t="shared" si="2"/>
        <v>0</v>
      </c>
      <c r="K20" s="174">
        <f t="shared" si="1"/>
        <v>0</v>
      </c>
    </row>
    <row r="21" spans="2:11" ht="19.8" x14ac:dyDescent="0.25">
      <c r="B21" s="242">
        <v>45030</v>
      </c>
      <c r="C21" s="261"/>
      <c r="D21" s="261"/>
      <c r="E21" s="261"/>
      <c r="F21" s="261"/>
      <c r="G21" s="262"/>
      <c r="H21" s="263"/>
      <c r="I21" s="171">
        <f t="shared" si="0"/>
        <v>0</v>
      </c>
      <c r="J21" s="231">
        <f t="shared" si="2"/>
        <v>0</v>
      </c>
      <c r="K21" s="174">
        <f t="shared" si="1"/>
        <v>0</v>
      </c>
    </row>
    <row r="22" spans="2:11" ht="18.75" customHeight="1" x14ac:dyDescent="0.25">
      <c r="B22" s="248">
        <v>45031</v>
      </c>
      <c r="C22" s="270"/>
      <c r="D22" s="270"/>
      <c r="E22" s="270"/>
      <c r="F22" s="270"/>
      <c r="G22" s="260"/>
      <c r="H22" s="259"/>
      <c r="I22" s="171">
        <f t="shared" si="0"/>
        <v>0</v>
      </c>
      <c r="J22" s="231">
        <f t="shared" si="2"/>
        <v>0</v>
      </c>
      <c r="K22" s="174">
        <f t="shared" si="1"/>
        <v>0</v>
      </c>
    </row>
    <row r="23" spans="2:11" ht="19.8" x14ac:dyDescent="0.25">
      <c r="B23" s="248">
        <v>45032</v>
      </c>
      <c r="C23" s="270"/>
      <c r="D23" s="270"/>
      <c r="E23" s="270"/>
      <c r="F23" s="270"/>
      <c r="G23" s="258"/>
      <c r="H23" s="259"/>
      <c r="I23" s="171">
        <f t="shared" si="0"/>
        <v>0</v>
      </c>
      <c r="J23" s="231">
        <f t="shared" si="2"/>
        <v>0</v>
      </c>
      <c r="K23" s="174">
        <f t="shared" si="1"/>
        <v>0</v>
      </c>
    </row>
    <row r="24" spans="2:11" ht="19.8" x14ac:dyDescent="0.25">
      <c r="B24" s="242">
        <v>45033</v>
      </c>
      <c r="C24" s="266"/>
      <c r="D24" s="266"/>
      <c r="E24" s="266"/>
      <c r="F24" s="266"/>
      <c r="G24" s="269"/>
      <c r="H24" s="263"/>
      <c r="I24" s="171">
        <f t="shared" si="0"/>
        <v>0</v>
      </c>
      <c r="J24" s="231">
        <f t="shared" si="2"/>
        <v>0</v>
      </c>
      <c r="K24" s="174">
        <f t="shared" si="1"/>
        <v>0</v>
      </c>
    </row>
    <row r="25" spans="2:11" ht="28.5" customHeight="1" x14ac:dyDescent="0.25">
      <c r="B25" s="242">
        <v>45034</v>
      </c>
      <c r="C25" s="266"/>
      <c r="D25" s="266"/>
      <c r="E25" s="266"/>
      <c r="F25" s="266"/>
      <c r="G25" s="269"/>
      <c r="H25" s="263"/>
      <c r="I25" s="171">
        <f t="shared" si="0"/>
        <v>0</v>
      </c>
      <c r="J25" s="231">
        <f t="shared" si="2"/>
        <v>0</v>
      </c>
      <c r="K25" s="174">
        <f t="shared" si="1"/>
        <v>0</v>
      </c>
    </row>
    <row r="26" spans="2:11" ht="19.8" x14ac:dyDescent="0.25">
      <c r="B26" s="242">
        <v>45035</v>
      </c>
      <c r="C26" s="266"/>
      <c r="D26" s="266"/>
      <c r="E26" s="266"/>
      <c r="F26" s="266"/>
      <c r="G26" s="262"/>
      <c r="H26" s="263"/>
      <c r="I26" s="171">
        <f t="shared" si="0"/>
        <v>0</v>
      </c>
      <c r="J26" s="231">
        <f t="shared" si="2"/>
        <v>0</v>
      </c>
      <c r="K26" s="174">
        <f t="shared" si="1"/>
        <v>0</v>
      </c>
    </row>
    <row r="27" spans="2:11" ht="19.8" x14ac:dyDescent="0.25">
      <c r="B27" s="242">
        <v>45036</v>
      </c>
      <c r="C27" s="261"/>
      <c r="D27" s="261"/>
      <c r="E27" s="261"/>
      <c r="F27" s="261"/>
      <c r="G27" s="262"/>
      <c r="H27" s="263"/>
      <c r="I27" s="171">
        <f t="shared" si="0"/>
        <v>0</v>
      </c>
      <c r="J27" s="231">
        <f t="shared" si="2"/>
        <v>0</v>
      </c>
      <c r="K27" s="174">
        <f t="shared" si="1"/>
        <v>0</v>
      </c>
    </row>
    <row r="28" spans="2:11" ht="19.8" x14ac:dyDescent="0.25">
      <c r="B28" s="242">
        <v>45037</v>
      </c>
      <c r="C28" s="261"/>
      <c r="D28" s="261"/>
      <c r="E28" s="261"/>
      <c r="F28" s="261"/>
      <c r="G28" s="262"/>
      <c r="H28" s="263"/>
      <c r="I28" s="171">
        <f t="shared" si="0"/>
        <v>0</v>
      </c>
      <c r="J28" s="231">
        <f t="shared" si="2"/>
        <v>0</v>
      </c>
      <c r="K28" s="174">
        <f t="shared" si="1"/>
        <v>0</v>
      </c>
    </row>
    <row r="29" spans="2:11" ht="19.8" x14ac:dyDescent="0.25">
      <c r="B29" s="248">
        <v>45038</v>
      </c>
      <c r="C29" s="257"/>
      <c r="D29" s="257"/>
      <c r="E29" s="257"/>
      <c r="F29" s="257"/>
      <c r="G29" s="260"/>
      <c r="H29" s="259"/>
      <c r="I29" s="171">
        <f t="shared" si="0"/>
        <v>0</v>
      </c>
      <c r="J29" s="231">
        <f t="shared" si="2"/>
        <v>0</v>
      </c>
      <c r="K29" s="174">
        <f t="shared" si="1"/>
        <v>0</v>
      </c>
    </row>
    <row r="30" spans="2:11" ht="19.8" x14ac:dyDescent="0.25">
      <c r="B30" s="248">
        <v>45039</v>
      </c>
      <c r="C30" s="270"/>
      <c r="D30" s="270"/>
      <c r="E30" s="270"/>
      <c r="F30" s="270"/>
      <c r="G30" s="258"/>
      <c r="H30" s="259"/>
      <c r="I30" s="171">
        <f t="shared" si="0"/>
        <v>0</v>
      </c>
      <c r="J30" s="231">
        <f t="shared" si="2"/>
        <v>0</v>
      </c>
      <c r="K30" s="174">
        <f t="shared" si="1"/>
        <v>0</v>
      </c>
    </row>
    <row r="31" spans="2:11" ht="19.8" x14ac:dyDescent="0.25">
      <c r="B31" s="242">
        <v>45040</v>
      </c>
      <c r="C31" s="266"/>
      <c r="D31" s="266"/>
      <c r="E31" s="266"/>
      <c r="F31" s="266"/>
      <c r="G31" s="269"/>
      <c r="H31" s="263"/>
      <c r="I31" s="171">
        <f t="shared" si="0"/>
        <v>0</v>
      </c>
      <c r="J31" s="231">
        <f t="shared" si="2"/>
        <v>0</v>
      </c>
      <c r="K31" s="174">
        <f t="shared" si="1"/>
        <v>0</v>
      </c>
    </row>
    <row r="32" spans="2:11" ht="19.8" x14ac:dyDescent="0.25">
      <c r="B32" s="242">
        <v>45041</v>
      </c>
      <c r="C32" s="266"/>
      <c r="D32" s="266"/>
      <c r="E32" s="266"/>
      <c r="F32" s="266"/>
      <c r="G32" s="262"/>
      <c r="H32" s="263"/>
      <c r="I32" s="171">
        <f t="shared" si="0"/>
        <v>0</v>
      </c>
      <c r="J32" s="231">
        <f t="shared" si="2"/>
        <v>0</v>
      </c>
      <c r="K32" s="174">
        <f t="shared" si="1"/>
        <v>0</v>
      </c>
    </row>
    <row r="33" spans="2:11" ht="19.8" x14ac:dyDescent="0.25">
      <c r="B33" s="242">
        <v>45042</v>
      </c>
      <c r="C33" s="266"/>
      <c r="D33" s="266"/>
      <c r="E33" s="266"/>
      <c r="F33" s="266"/>
      <c r="G33" s="262"/>
      <c r="H33" s="263"/>
      <c r="I33" s="171">
        <f t="shared" si="0"/>
        <v>0</v>
      </c>
      <c r="J33" s="231">
        <f t="shared" si="2"/>
        <v>0</v>
      </c>
      <c r="K33" s="174">
        <f t="shared" si="1"/>
        <v>0</v>
      </c>
    </row>
    <row r="34" spans="2:11" ht="19.8" x14ac:dyDescent="0.25">
      <c r="B34" s="242">
        <v>45043</v>
      </c>
      <c r="C34" s="261"/>
      <c r="D34" s="261"/>
      <c r="E34" s="261"/>
      <c r="F34" s="261"/>
      <c r="G34" s="262"/>
      <c r="H34" s="263"/>
      <c r="I34" s="171">
        <f t="shared" si="0"/>
        <v>0</v>
      </c>
      <c r="J34" s="231">
        <f t="shared" si="2"/>
        <v>0</v>
      </c>
      <c r="K34" s="174">
        <f t="shared" si="1"/>
        <v>0</v>
      </c>
    </row>
    <row r="35" spans="2:11" ht="19.8" x14ac:dyDescent="0.25">
      <c r="B35" s="242">
        <v>45044</v>
      </c>
      <c r="C35" s="261"/>
      <c r="D35" s="261"/>
      <c r="E35" s="261"/>
      <c r="F35" s="261"/>
      <c r="G35" s="262"/>
      <c r="H35" s="263"/>
      <c r="I35" s="171">
        <f t="shared" si="0"/>
        <v>0</v>
      </c>
      <c r="J35" s="231">
        <f t="shared" si="2"/>
        <v>0</v>
      </c>
      <c r="K35" s="174">
        <f t="shared" si="1"/>
        <v>0</v>
      </c>
    </row>
    <row r="36" spans="2:11" ht="19.8" x14ac:dyDescent="0.25">
      <c r="B36" s="248">
        <v>45045</v>
      </c>
      <c r="C36" s="257"/>
      <c r="D36" s="257"/>
      <c r="E36" s="257"/>
      <c r="F36" s="257"/>
      <c r="G36" s="260"/>
      <c r="H36" s="259"/>
      <c r="I36" s="171">
        <f t="shared" si="0"/>
        <v>0</v>
      </c>
      <c r="J36" s="231">
        <f t="shared" si="2"/>
        <v>0</v>
      </c>
      <c r="K36" s="174">
        <f t="shared" si="1"/>
        <v>0</v>
      </c>
    </row>
    <row r="37" spans="2:11" ht="20.399999999999999" thickBot="1" x14ac:dyDescent="0.3">
      <c r="B37" s="336">
        <v>45046</v>
      </c>
      <c r="C37" s="337"/>
      <c r="D37" s="337"/>
      <c r="E37" s="337"/>
      <c r="F37" s="337"/>
      <c r="G37" s="342"/>
      <c r="H37" s="338"/>
      <c r="I37" s="173">
        <f t="shared" si="0"/>
        <v>0</v>
      </c>
      <c r="J37" s="232">
        <f>IFERROR(C37+D37+F37+H37,0)</f>
        <v>0</v>
      </c>
      <c r="K37" s="175">
        <f t="shared" si="1"/>
        <v>0</v>
      </c>
    </row>
    <row r="38" spans="2:11" ht="42" customHeight="1" thickTop="1" x14ac:dyDescent="0.25">
      <c r="B38" s="163"/>
      <c r="C38" s="166"/>
      <c r="D38" s="166"/>
      <c r="E38" s="121"/>
      <c r="F38" s="166"/>
      <c r="G38" s="164"/>
      <c r="H38" s="165"/>
      <c r="I38" s="151"/>
      <c r="J38" s="169"/>
      <c r="K38" s="170"/>
    </row>
  </sheetData>
  <sheetProtection algorithmName="SHA-512" hashValue="v8GpWuhW8qVYCjtIUDN+9Rxp2ps+OAe6bYaNt/sES6UGl2M3BoVFsA9K49zNBa40IIvX9lzsnCUP0M8KTk5PZA==" saltValue="n96oK5vLMD8enFSc7L9i6g==" spinCount="100000" sheet="1" formatColumns="0"/>
  <mergeCells count="11">
    <mergeCell ref="B1:I1"/>
    <mergeCell ref="J1:K1"/>
    <mergeCell ref="J2:K2"/>
    <mergeCell ref="J3:K3"/>
    <mergeCell ref="J4:K4"/>
    <mergeCell ref="C3:E3"/>
    <mergeCell ref="J5:K5"/>
    <mergeCell ref="J6:K6"/>
    <mergeCell ref="H2:H3"/>
    <mergeCell ref="I2:I3"/>
    <mergeCell ref="I4:I5"/>
  </mergeCells>
  <dataValidations count="19">
    <dataValidation allowBlank="1" showInputMessage="1" showErrorMessage="1" prompt="adsfa" sqref="H2" xr:uid="{00000000-0002-0000-1900-000000000000}"/>
    <dataValidation allowBlank="1" showInputMessage="1" showErrorMessage="1" prompt="Total Assignable Hours Worked to date are automatically calculated in cell below" sqref="I4 E5" xr:uid="{00000000-0002-0000-1900-000001000000}"/>
    <dataValidation allowBlank="1" showInputMessage="1" showErrorMessage="1" prompt="Total Assignable Hours Worked to date automatically calculated in this cell." sqref="E6 I6" xr:uid="{00000000-0002-0000-1900-000002000000}"/>
    <dataValidation allowBlank="1" showInputMessage="1" showErrorMessage="1" prompt="Assigned Hours Worked are automatically calculated in this column under this heading." sqref="J7:K7" xr:uid="{00000000-0002-0000-1900-000003000000}"/>
    <dataValidation allowBlank="1" showInputMessage="1" showErrorMessage="1" prompt="Enter Assigned Time After School in this column under this heading." sqref="H7 I8:I34" xr:uid="{00000000-0002-0000-1900-000004000000}"/>
    <dataValidation allowBlank="1" showInputMessage="1" showErrorMessage="1" prompt="Enter Date in this column under this heading. Use heading filters to find specific entries" sqref="B7" xr:uid="{00000000-0002-0000-1900-000005000000}"/>
    <dataValidation allowBlank="1" showInputMessage="1" showErrorMessage="1" prompt="Total Hours Worked are automatically calculated in this cell" sqref="C6:D6" xr:uid="{00000000-0002-0000-1900-000006000000}"/>
    <dataValidation allowBlank="1" showInputMessage="1" showErrorMessage="1" prompt="Enter Total Work Week Hours in this cell" sqref="B6" xr:uid="{00000000-0002-0000-1900-000007000000}"/>
    <dataValidation allowBlank="1" showInputMessage="1" showErrorMessage="1" prompt="Regular Hours are automatically calculated in cell below" sqref="C5" xr:uid="{00000000-0002-0000-1900-000008000000}"/>
    <dataValidation allowBlank="1" showInputMessage="1" showErrorMessage="1" prompt="Total Assignable Hours Worked are automatically calculated in cell below" sqref="D5" xr:uid="{00000000-0002-0000-1900-000009000000}"/>
    <dataValidation allowBlank="1" showInputMessage="1" showErrorMessage="1" prompt="Enter Total Assignable Hours in cell below" sqref="B5" xr:uid="{00000000-0002-0000-1900-00000A000000}"/>
    <dataValidation allowBlank="1" showInputMessage="1" showErrorMessage="1" prompt="Enter School Name in this cell" sqref="C3" xr:uid="{00000000-0002-0000-1900-00000B000000}"/>
    <dataValidation allowBlank="1" showInputMessage="1" showErrorMessage="1" prompt="Enter School Name in cell to the right" sqref="B3" xr:uid="{00000000-0002-0000-1900-00000C000000}"/>
    <dataValidation allowBlank="1" showInputMessage="1" showErrorMessage="1" prompt="Enter Teacher's FTE in this cell" sqref="D2" xr:uid="{E39215DE-9E2B-4E79-901D-644D5213A04B}"/>
    <dataValidation allowBlank="1" showInputMessage="1" showErrorMessage="1" prompt="Enter Teacher Name in this cell" sqref="C2" xr:uid="{00000000-0002-0000-1900-00000E000000}"/>
    <dataValidation allowBlank="1" showInputMessage="1" showErrorMessage="1" prompt="Enter Teacher Name and FTE in cells to the right" sqref="B2" xr:uid="{00000000-0002-0000-1900-00000F000000}"/>
    <dataValidation allowBlank="1" showInputMessage="1" showErrorMessage="1" prompt="Enter Teacher and School details in cells below" sqref="B1" xr:uid="{00000000-0002-0000-1900-000010000000}"/>
    <dataValidation allowBlank="1" showInputMessage="1" showErrorMessage="1" prompt="Use this worksheet to track hours worked in a work week. Enter Date and Times in TimeSheet table. Total Hours, Regular Hours and Overtime Hours are automatically calculated" sqref="A1" xr:uid="{00000000-0002-0000-1900-000011000000}"/>
    <dataValidation allowBlank="1" showErrorMessage="1" sqref="A2:A1048576 F5:G6 L1:L6 N1:N2 I35:I38 F2:G3 M10:Q37 R7:XFD37 P7:Q9 L38:XFD1048576 P1:XFD6 M5:N7 H8:H10 I2 J38:K38 B39:K1048576 J8:L37 H34:H36 H13:H15 H27:H29 O1:O7 H20:H21 B8:F38" xr:uid="{00000000-0002-0000-1900-000012000000}"/>
  </dataValidations>
  <hyperlinks>
    <hyperlink ref="J2" location="'Mon-Day 1-S1'!Print_Titles" display="MON | Day 1 - Sem 1" xr:uid="{00000000-0004-0000-1900-000002000000}"/>
    <hyperlink ref="J3" location="'Tue-Day 2-S1'!Print_Titles" display="TUE | Day 2 - Sem 1" xr:uid="{00000000-0004-0000-1900-000003000000}"/>
    <hyperlink ref="J4" location="'Wed-Day 3-S1'!Print_Titles" display="WED | Day 3 - Sem 1" xr:uid="{00000000-0004-0000-1900-000004000000}"/>
    <hyperlink ref="J5" location="'Thu-Day 4-S1'!Print_Titles" display="THU | Day 4 - Sem 1" xr:uid="{00000000-0004-0000-1900-000005000000}"/>
    <hyperlink ref="J6" location="'Fri-Day 5-S1'!Print_Titles" display="FRI | Day 5 - Sem 1" xr:uid="{00000000-0004-0000-1900-000006000000}"/>
    <hyperlink ref="M2" location="'Day 6-S2'!A1" display="Day 6 - Sem 1" xr:uid="{00000000-0004-0000-1900-000007000000}"/>
    <hyperlink ref="M3" location="'Early Out 1-S2'!A1" display="Early Out 1 - Sem 1" xr:uid="{00000000-0004-0000-1900-000008000000}"/>
    <hyperlink ref="M4" location="'Early Out 2-S2'!A1" display="Early Out 2 - Sem 1" xr:uid="{00000000-0004-0000-1900-000009000000}"/>
    <hyperlink ref="J2:K2" location="'Mon-Day 1-S2'!A1" display="MON | Day 1 - Sem 1" xr:uid="{00000000-0004-0000-1900-00000A000000}"/>
    <hyperlink ref="J3:K3" location="'Tue-Day 2-S2'!A1" display="TUE | Day 2 - Sem 1" xr:uid="{00000000-0004-0000-1900-00000B000000}"/>
    <hyperlink ref="J4:K4" location="'Wed-Day 3-S2'!A1" display="WED | Day 3 - Sem 1" xr:uid="{00000000-0004-0000-1900-00000C000000}"/>
    <hyperlink ref="J5:K5" location="'Thu-Day 4-S2'!A1" display="THU | Day 4 - Sem 1" xr:uid="{00000000-0004-0000-1900-00000D000000}"/>
    <hyperlink ref="J6:K6" location="'Fri-Day 5-S2'!A1" display="FRI | Day 5 - Sem 1" xr:uid="{00000000-0004-0000-1900-00000E000000}"/>
  </hyperlinks>
  <printOptions horizontalCentered="1"/>
  <pageMargins left="0.25" right="0.25" top="0.75" bottom="0.75" header="0.3" footer="0.3"/>
  <pageSetup scale="88" fitToHeight="0" orientation="landscape"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884241B5-0FEB-F247-A552-8393088D1B54}">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theme="4"/>
    <pageSetUpPr fitToPage="1"/>
  </sheetPr>
  <dimension ref="B1:Q39"/>
  <sheetViews>
    <sheetView showGridLines="0" zoomScale="75" zoomScaleNormal="75" workbookViewId="0">
      <pane xSplit="14" ySplit="7" topLeftCell="O8" activePane="bottomRight" state="frozen"/>
      <selection activeCell="E6" sqref="B6:E6"/>
      <selection pane="topRight" activeCell="E6" sqref="B6:E6"/>
      <selection pane="bottomLeft" activeCell="E6" sqref="B6:E6"/>
      <selection pane="bottomRight" activeCell="B8" sqref="B8"/>
    </sheetView>
  </sheetViews>
  <sheetFormatPr defaultColWidth="9" defaultRowHeight="20.25" customHeight="1" x14ac:dyDescent="0.25"/>
  <cols>
    <col min="1" max="1" width="0.90625" style="9" customWidth="1"/>
    <col min="2" max="2" width="21.08984375" style="9" customWidth="1"/>
    <col min="3" max="3" width="14.08984375" style="9" customWidth="1"/>
    <col min="4" max="4" width="20.08984375" style="9" customWidth="1"/>
    <col min="5" max="5" width="17.08984375" style="9" customWidth="1"/>
    <col min="6" max="6" width="16.08984375" style="9" customWidth="1"/>
    <col min="7" max="7" width="12.453125" style="9" customWidth="1"/>
    <col min="8" max="8" width="15.90625" style="9" customWidth="1"/>
    <col min="9" max="9" width="17.08984375" style="15" customWidth="1"/>
    <col min="10" max="10" width="12.08984375" style="9" customWidth="1"/>
    <col min="11" max="11" width="23.08984375" style="9" customWidth="1"/>
    <col min="12" max="12" width="13.08984375" style="9" customWidth="1"/>
    <col min="13" max="13" width="14.90625" style="9" customWidth="1"/>
    <col min="14" max="14" width="9.90625" style="9" customWidth="1"/>
    <col min="15" max="15" width="1.90625" style="9" customWidth="1"/>
    <col min="16" max="16384" width="9" style="9"/>
  </cols>
  <sheetData>
    <row r="1" spans="2:17" ht="35.25" customHeight="1" thickTop="1" thickBot="1" x14ac:dyDescent="0.5">
      <c r="B1" s="643" t="s">
        <v>67</v>
      </c>
      <c r="C1" s="643"/>
      <c r="D1" s="643"/>
      <c r="E1" s="643"/>
      <c r="F1" s="643"/>
      <c r="G1" s="643"/>
      <c r="H1" s="643"/>
      <c r="I1" s="644"/>
      <c r="J1" s="626" t="s">
        <v>19</v>
      </c>
      <c r="K1" s="627"/>
      <c r="L1" s="144" t="s">
        <v>16</v>
      </c>
      <c r="M1" s="143" t="s">
        <v>19</v>
      </c>
      <c r="N1" s="144" t="s">
        <v>16</v>
      </c>
      <c r="O1" s="58"/>
    </row>
    <row r="2" spans="2:17" ht="46.5" customHeight="1" thickBot="1" x14ac:dyDescent="0.3">
      <c r="B2" s="333" t="s">
        <v>24</v>
      </c>
      <c r="C2" s="334" t="str">
        <f>August!C2</f>
        <v>Type your name here.</v>
      </c>
      <c r="D2" s="331">
        <f>'Detailed Summary'!G2</f>
        <v>1</v>
      </c>
      <c r="E2" s="332" t="s">
        <v>23</v>
      </c>
      <c r="F2" s="42" t="s">
        <v>42</v>
      </c>
      <c r="G2" s="41">
        <f>'Detailed Summary'!G7</f>
        <v>0</v>
      </c>
      <c r="H2" s="620" t="s">
        <v>108</v>
      </c>
      <c r="I2" s="613"/>
      <c r="J2" s="628" t="s">
        <v>84</v>
      </c>
      <c r="K2" s="629"/>
      <c r="L2" s="135">
        <f>'Detailed Summary'!C19+'Detailed Summary'!D19</f>
        <v>0</v>
      </c>
      <c r="M2" s="160" t="s">
        <v>89</v>
      </c>
      <c r="N2" s="161">
        <f>'Detailed Summary'!C24+'Detailed Summary'!D24</f>
        <v>0</v>
      </c>
      <c r="O2" s="58"/>
    </row>
    <row r="3" spans="2:17" ht="46.5" customHeight="1" thickBot="1" x14ac:dyDescent="0.3">
      <c r="B3" s="335" t="s">
        <v>22</v>
      </c>
      <c r="C3" s="634" t="str">
        <f>August!C3</f>
        <v>Type your school here.</v>
      </c>
      <c r="D3" s="634"/>
      <c r="E3" s="635"/>
      <c r="F3" s="43" t="s">
        <v>43</v>
      </c>
      <c r="G3" s="97">
        <f>'Detailed Summary'!G14</f>
        <v>0</v>
      </c>
      <c r="H3" s="621"/>
      <c r="I3" s="613"/>
      <c r="J3" s="630" t="s">
        <v>85</v>
      </c>
      <c r="K3" s="631"/>
      <c r="L3" s="136">
        <f>'Detailed Summary'!C20+'Detailed Summary'!D20</f>
        <v>0</v>
      </c>
      <c r="M3" s="141" t="s">
        <v>90</v>
      </c>
      <c r="N3" s="142">
        <f>'Detailed Summary'!C29+'Detailed Summary'!D29</f>
        <v>0</v>
      </c>
      <c r="O3" s="58"/>
    </row>
    <row r="4" spans="2:17" ht="78" customHeight="1" thickBot="1" x14ac:dyDescent="0.3">
      <c r="B4" s="98" t="s">
        <v>135</v>
      </c>
      <c r="C4" s="241">
        <f>'Detailed Summary'!G3</f>
        <v>1200</v>
      </c>
      <c r="D4" s="98" t="s">
        <v>70</v>
      </c>
      <c r="E4" s="182">
        <f>IFERROR(D2*1200,0)</f>
        <v>1200</v>
      </c>
      <c r="F4" s="98" t="s">
        <v>128</v>
      </c>
      <c r="G4" s="182">
        <f>April!B6</f>
        <v>1200</v>
      </c>
      <c r="I4" s="641" t="s">
        <v>26</v>
      </c>
      <c r="J4" s="632" t="s">
        <v>86</v>
      </c>
      <c r="K4" s="633"/>
      <c r="L4" s="137">
        <f>'Detailed Summary'!C21+'Detailed Summary'!D21</f>
        <v>0</v>
      </c>
      <c r="M4" s="139" t="s">
        <v>91</v>
      </c>
      <c r="N4" s="140">
        <f>'Detailed Summary'!C30+'Detailed Summary'!D30</f>
        <v>0</v>
      </c>
      <c r="O4" s="58"/>
    </row>
    <row r="5" spans="2:17" ht="76.5" customHeight="1" thickBot="1" x14ac:dyDescent="0.35">
      <c r="B5" s="222" t="s">
        <v>127</v>
      </c>
      <c r="C5" s="223" t="s">
        <v>113</v>
      </c>
      <c r="D5" s="224" t="s">
        <v>125</v>
      </c>
      <c r="E5" s="181" t="s">
        <v>54</v>
      </c>
      <c r="F5" s="10"/>
      <c r="G5" s="10"/>
      <c r="I5" s="642"/>
      <c r="J5" s="616" t="s">
        <v>87</v>
      </c>
      <c r="K5" s="617"/>
      <c r="L5" s="138">
        <f>'Detailed Summary'!C22+'Detailed Summary'!D22</f>
        <v>0</v>
      </c>
      <c r="M5" s="58"/>
      <c r="N5" s="58"/>
      <c r="O5" s="58"/>
    </row>
    <row r="6" spans="2:17" ht="28.5" customHeight="1" thickBot="1" x14ac:dyDescent="0.35">
      <c r="B6" s="230">
        <f>G4-D6</f>
        <v>1200</v>
      </c>
      <c r="C6" s="226">
        <f>SUM(I8:I38)/60</f>
        <v>0</v>
      </c>
      <c r="D6" s="227">
        <f>SUM(K8:K38)</f>
        <v>0</v>
      </c>
      <c r="E6" s="186">
        <f>April!E6+D6</f>
        <v>0</v>
      </c>
      <c r="F6" s="10"/>
      <c r="G6" s="10"/>
      <c r="I6" s="188">
        <f>August!B6-E6</f>
        <v>1200</v>
      </c>
      <c r="J6" s="618" t="s">
        <v>88</v>
      </c>
      <c r="K6" s="619"/>
      <c r="L6" s="162">
        <f>'Detailed Summary'!C23+'Detailed Summary'!D23</f>
        <v>0</v>
      </c>
      <c r="M6" s="58"/>
      <c r="N6" s="58"/>
      <c r="O6" s="58"/>
    </row>
    <row r="7" spans="2:17" ht="89.25" customHeight="1" thickTop="1" x14ac:dyDescent="0.25">
      <c r="B7" s="56" t="s">
        <v>21</v>
      </c>
      <c r="C7" s="54" t="s">
        <v>44</v>
      </c>
      <c r="D7" s="101" t="s">
        <v>122</v>
      </c>
      <c r="E7" s="101" t="s">
        <v>114</v>
      </c>
      <c r="F7" s="54" t="s">
        <v>45</v>
      </c>
      <c r="G7" s="55" t="s">
        <v>51</v>
      </c>
      <c r="H7" s="57" t="s">
        <v>46</v>
      </c>
      <c r="I7" s="235" t="s">
        <v>112</v>
      </c>
      <c r="J7" s="234" t="s">
        <v>52</v>
      </c>
      <c r="K7" s="180" t="s">
        <v>53</v>
      </c>
      <c r="L7" s="58"/>
      <c r="M7" s="58"/>
      <c r="N7" s="58"/>
      <c r="O7" s="58"/>
      <c r="P7" s="134"/>
      <c r="Q7" s="134"/>
    </row>
    <row r="8" spans="2:17" ht="19.8" x14ac:dyDescent="0.25">
      <c r="B8" s="242">
        <v>45047</v>
      </c>
      <c r="C8" s="261"/>
      <c r="D8" s="261"/>
      <c r="E8" s="261"/>
      <c r="F8" s="261"/>
      <c r="G8" s="262"/>
      <c r="H8" s="297"/>
      <c r="I8" s="159">
        <f t="shared" ref="I8:I38" si="0">E8</f>
        <v>0</v>
      </c>
      <c r="J8" s="228">
        <f t="shared" ref="J8:J38" si="1">IFERROR(C8+D8+F8+H8,0)</f>
        <v>0</v>
      </c>
      <c r="K8" s="174">
        <f t="shared" ref="K8:K38" si="2">IFERROR(J8/60,0)</f>
        <v>0</v>
      </c>
      <c r="L8" s="134"/>
    </row>
    <row r="9" spans="2:17" ht="19.8" x14ac:dyDescent="0.25">
      <c r="B9" s="242">
        <v>45048</v>
      </c>
      <c r="C9" s="266"/>
      <c r="D9" s="266"/>
      <c r="E9" s="266"/>
      <c r="F9" s="266"/>
      <c r="G9" s="262"/>
      <c r="H9" s="297"/>
      <c r="I9" s="159">
        <f t="shared" si="0"/>
        <v>0</v>
      </c>
      <c r="J9" s="228">
        <f t="shared" si="1"/>
        <v>0</v>
      </c>
      <c r="K9" s="174">
        <f t="shared" si="2"/>
        <v>0</v>
      </c>
    </row>
    <row r="10" spans="2:17" ht="19.8" x14ac:dyDescent="0.25">
      <c r="B10" s="242">
        <v>45049</v>
      </c>
      <c r="C10" s="266"/>
      <c r="D10" s="266"/>
      <c r="E10" s="266"/>
      <c r="F10" s="266"/>
      <c r="G10" s="262"/>
      <c r="H10" s="297"/>
      <c r="I10" s="159">
        <f t="shared" si="0"/>
        <v>0</v>
      </c>
      <c r="J10" s="228">
        <f t="shared" si="1"/>
        <v>0</v>
      </c>
      <c r="K10" s="174">
        <f t="shared" si="2"/>
        <v>0</v>
      </c>
    </row>
    <row r="11" spans="2:17" ht="19.8" x14ac:dyDescent="0.25">
      <c r="B11" s="242">
        <v>45050</v>
      </c>
      <c r="C11" s="266"/>
      <c r="D11" s="266"/>
      <c r="E11" s="266"/>
      <c r="F11" s="266"/>
      <c r="G11" s="262"/>
      <c r="H11" s="297"/>
      <c r="I11" s="159">
        <f t="shared" si="0"/>
        <v>0</v>
      </c>
      <c r="J11" s="228">
        <f t="shared" si="1"/>
        <v>0</v>
      </c>
      <c r="K11" s="174">
        <f t="shared" si="2"/>
        <v>0</v>
      </c>
    </row>
    <row r="12" spans="2:17" ht="19.8" x14ac:dyDescent="0.25">
      <c r="B12" s="242">
        <v>45051</v>
      </c>
      <c r="C12" s="266"/>
      <c r="D12" s="266"/>
      <c r="E12" s="266"/>
      <c r="F12" s="261"/>
      <c r="G12" s="262"/>
      <c r="H12" s="297"/>
      <c r="I12" s="159">
        <f t="shared" si="0"/>
        <v>0</v>
      </c>
      <c r="J12" s="228">
        <f t="shared" si="1"/>
        <v>0</v>
      </c>
      <c r="K12" s="174">
        <f t="shared" si="2"/>
        <v>0</v>
      </c>
    </row>
    <row r="13" spans="2:17" ht="19.8" x14ac:dyDescent="0.25">
      <c r="B13" s="248">
        <v>45052</v>
      </c>
      <c r="C13" s="270"/>
      <c r="D13" s="270"/>
      <c r="E13" s="270"/>
      <c r="F13" s="270"/>
      <c r="G13" s="260"/>
      <c r="H13" s="298"/>
      <c r="I13" s="159">
        <f t="shared" si="0"/>
        <v>0</v>
      </c>
      <c r="J13" s="228">
        <f t="shared" si="1"/>
        <v>0</v>
      </c>
      <c r="K13" s="174">
        <f t="shared" si="2"/>
        <v>0</v>
      </c>
    </row>
    <row r="14" spans="2:17" ht="19.8" x14ac:dyDescent="0.25">
      <c r="B14" s="248">
        <v>45053</v>
      </c>
      <c r="C14" s="270"/>
      <c r="D14" s="270"/>
      <c r="E14" s="270"/>
      <c r="F14" s="270"/>
      <c r="G14" s="260"/>
      <c r="H14" s="298"/>
      <c r="I14" s="159">
        <f t="shared" si="0"/>
        <v>0</v>
      </c>
      <c r="J14" s="228">
        <f t="shared" si="1"/>
        <v>0</v>
      </c>
      <c r="K14" s="174">
        <f t="shared" si="2"/>
        <v>0</v>
      </c>
    </row>
    <row r="15" spans="2:17" ht="19.8" x14ac:dyDescent="0.25">
      <c r="B15" s="242">
        <v>45054</v>
      </c>
      <c r="C15" s="266"/>
      <c r="D15" s="266"/>
      <c r="E15" s="266"/>
      <c r="F15" s="266"/>
      <c r="G15" s="262"/>
      <c r="H15" s="297"/>
      <c r="I15" s="159">
        <f t="shared" si="0"/>
        <v>0</v>
      </c>
      <c r="J15" s="228">
        <f t="shared" si="1"/>
        <v>0</v>
      </c>
      <c r="K15" s="174">
        <f t="shared" si="2"/>
        <v>0</v>
      </c>
    </row>
    <row r="16" spans="2:17" ht="19.8" x14ac:dyDescent="0.25">
      <c r="B16" s="242">
        <v>45055</v>
      </c>
      <c r="C16" s="266"/>
      <c r="D16" s="266"/>
      <c r="E16" s="266"/>
      <c r="F16" s="266"/>
      <c r="G16" s="262"/>
      <c r="H16" s="297"/>
      <c r="I16" s="159">
        <f t="shared" si="0"/>
        <v>0</v>
      </c>
      <c r="J16" s="228">
        <f t="shared" si="1"/>
        <v>0</v>
      </c>
      <c r="K16" s="174">
        <f t="shared" si="2"/>
        <v>0</v>
      </c>
    </row>
    <row r="17" spans="2:11" ht="19.8" x14ac:dyDescent="0.25">
      <c r="B17" s="242">
        <v>45056</v>
      </c>
      <c r="C17" s="266"/>
      <c r="D17" s="266"/>
      <c r="E17" s="266"/>
      <c r="F17" s="266"/>
      <c r="G17" s="262"/>
      <c r="H17" s="297"/>
      <c r="I17" s="159">
        <f t="shared" si="0"/>
        <v>0</v>
      </c>
      <c r="J17" s="228">
        <f t="shared" si="1"/>
        <v>0</v>
      </c>
      <c r="K17" s="174">
        <f t="shared" si="2"/>
        <v>0</v>
      </c>
    </row>
    <row r="18" spans="2:11" ht="19.8" x14ac:dyDescent="0.25">
      <c r="B18" s="242">
        <v>45057</v>
      </c>
      <c r="C18" s="266"/>
      <c r="D18" s="266"/>
      <c r="E18" s="266"/>
      <c r="F18" s="266"/>
      <c r="G18" s="262"/>
      <c r="H18" s="297"/>
      <c r="I18" s="159">
        <f t="shared" si="0"/>
        <v>0</v>
      </c>
      <c r="J18" s="228">
        <f t="shared" si="1"/>
        <v>0</v>
      </c>
      <c r="K18" s="174">
        <f t="shared" si="2"/>
        <v>0</v>
      </c>
    </row>
    <row r="19" spans="2:11" ht="19.8" x14ac:dyDescent="0.25">
      <c r="B19" s="242">
        <v>45058</v>
      </c>
      <c r="C19" s="266"/>
      <c r="D19" s="266"/>
      <c r="E19" s="266"/>
      <c r="F19" s="261"/>
      <c r="G19" s="262"/>
      <c r="H19" s="297"/>
      <c r="I19" s="159">
        <f t="shared" si="0"/>
        <v>0</v>
      </c>
      <c r="J19" s="228">
        <f t="shared" si="1"/>
        <v>0</v>
      </c>
      <c r="K19" s="174">
        <f t="shared" si="2"/>
        <v>0</v>
      </c>
    </row>
    <row r="20" spans="2:11" ht="19.8" x14ac:dyDescent="0.25">
      <c r="B20" s="248">
        <v>45059</v>
      </c>
      <c r="C20" s="270"/>
      <c r="D20" s="270"/>
      <c r="E20" s="270"/>
      <c r="F20" s="270"/>
      <c r="G20" s="260"/>
      <c r="H20" s="298"/>
      <c r="I20" s="159">
        <f t="shared" si="0"/>
        <v>0</v>
      </c>
      <c r="J20" s="228">
        <f t="shared" si="1"/>
        <v>0</v>
      </c>
      <c r="K20" s="174">
        <f t="shared" si="2"/>
        <v>0</v>
      </c>
    </row>
    <row r="21" spans="2:11" ht="19.8" x14ac:dyDescent="0.25">
      <c r="B21" s="248">
        <v>45060</v>
      </c>
      <c r="C21" s="270"/>
      <c r="D21" s="270"/>
      <c r="E21" s="270"/>
      <c r="F21" s="270"/>
      <c r="G21" s="260"/>
      <c r="H21" s="298"/>
      <c r="I21" s="159">
        <f t="shared" si="0"/>
        <v>0</v>
      </c>
      <c r="J21" s="228">
        <f t="shared" si="1"/>
        <v>0</v>
      </c>
      <c r="K21" s="174">
        <f t="shared" si="2"/>
        <v>0</v>
      </c>
    </row>
    <row r="22" spans="2:11" ht="19.8" x14ac:dyDescent="0.25">
      <c r="B22" s="242">
        <v>45061</v>
      </c>
      <c r="C22" s="266"/>
      <c r="D22" s="266"/>
      <c r="E22" s="266"/>
      <c r="F22" s="266"/>
      <c r="G22" s="262"/>
      <c r="H22" s="297"/>
      <c r="I22" s="159">
        <f t="shared" si="0"/>
        <v>0</v>
      </c>
      <c r="J22" s="228">
        <f t="shared" si="1"/>
        <v>0</v>
      </c>
      <c r="K22" s="174">
        <f t="shared" si="2"/>
        <v>0</v>
      </c>
    </row>
    <row r="23" spans="2:11" ht="19.8" x14ac:dyDescent="0.25">
      <c r="B23" s="242">
        <v>45062</v>
      </c>
      <c r="C23" s="266"/>
      <c r="D23" s="266"/>
      <c r="E23" s="266"/>
      <c r="F23" s="266"/>
      <c r="G23" s="262"/>
      <c r="H23" s="297"/>
      <c r="I23" s="159">
        <f t="shared" si="0"/>
        <v>0</v>
      </c>
      <c r="J23" s="228">
        <f t="shared" si="1"/>
        <v>0</v>
      </c>
      <c r="K23" s="174">
        <f t="shared" si="2"/>
        <v>0</v>
      </c>
    </row>
    <row r="24" spans="2:11" ht="19.8" x14ac:dyDescent="0.25">
      <c r="B24" s="242">
        <v>45063</v>
      </c>
      <c r="C24" s="266"/>
      <c r="D24" s="266"/>
      <c r="E24" s="266"/>
      <c r="F24" s="266"/>
      <c r="G24" s="262"/>
      <c r="H24" s="297"/>
      <c r="I24" s="159">
        <f t="shared" si="0"/>
        <v>0</v>
      </c>
      <c r="J24" s="228">
        <f t="shared" si="1"/>
        <v>0</v>
      </c>
      <c r="K24" s="174">
        <f t="shared" si="2"/>
        <v>0</v>
      </c>
    </row>
    <row r="25" spans="2:11" ht="19.8" x14ac:dyDescent="0.25">
      <c r="B25" s="242">
        <v>45064</v>
      </c>
      <c r="C25" s="266"/>
      <c r="D25" s="266"/>
      <c r="E25" s="266"/>
      <c r="F25" s="266"/>
      <c r="G25" s="262"/>
      <c r="H25" s="297"/>
      <c r="I25" s="159">
        <f t="shared" si="0"/>
        <v>0</v>
      </c>
      <c r="J25" s="228">
        <f t="shared" si="1"/>
        <v>0</v>
      </c>
      <c r="K25" s="174">
        <f t="shared" si="2"/>
        <v>0</v>
      </c>
    </row>
    <row r="26" spans="2:11" ht="19.8" x14ac:dyDescent="0.25">
      <c r="B26" s="242">
        <v>45065</v>
      </c>
      <c r="C26" s="266"/>
      <c r="D26" s="266"/>
      <c r="E26" s="266"/>
      <c r="F26" s="266"/>
      <c r="G26" s="262"/>
      <c r="H26" s="297"/>
      <c r="I26" s="159">
        <f t="shared" si="0"/>
        <v>0</v>
      </c>
      <c r="J26" s="228">
        <f t="shared" si="1"/>
        <v>0</v>
      </c>
      <c r="K26" s="174">
        <f t="shared" si="2"/>
        <v>0</v>
      </c>
    </row>
    <row r="27" spans="2:11" ht="19.8" x14ac:dyDescent="0.25">
      <c r="B27" s="248">
        <v>45066</v>
      </c>
      <c r="C27" s="270"/>
      <c r="D27" s="270"/>
      <c r="E27" s="270"/>
      <c r="F27" s="270"/>
      <c r="G27" s="260"/>
      <c r="H27" s="298"/>
      <c r="I27" s="159">
        <f t="shared" si="0"/>
        <v>0</v>
      </c>
      <c r="J27" s="228">
        <f t="shared" si="1"/>
        <v>0</v>
      </c>
      <c r="K27" s="174">
        <f t="shared" si="2"/>
        <v>0</v>
      </c>
    </row>
    <row r="28" spans="2:11" ht="19.8" x14ac:dyDescent="0.25">
      <c r="B28" s="248">
        <v>45067</v>
      </c>
      <c r="C28" s="270"/>
      <c r="D28" s="270"/>
      <c r="E28" s="270"/>
      <c r="F28" s="270"/>
      <c r="G28" s="260"/>
      <c r="H28" s="298"/>
      <c r="I28" s="159">
        <f t="shared" si="0"/>
        <v>0</v>
      </c>
      <c r="J28" s="228">
        <f t="shared" si="1"/>
        <v>0</v>
      </c>
      <c r="K28" s="174">
        <f t="shared" si="2"/>
        <v>0</v>
      </c>
    </row>
    <row r="29" spans="2:11" ht="30.75" customHeight="1" x14ac:dyDescent="0.25">
      <c r="B29" s="248">
        <v>45068</v>
      </c>
      <c r="C29" s="270"/>
      <c r="D29" s="270"/>
      <c r="E29" s="270"/>
      <c r="F29" s="270"/>
      <c r="G29" s="260" t="s">
        <v>227</v>
      </c>
      <c r="H29" s="298"/>
      <c r="I29" s="159">
        <f t="shared" si="0"/>
        <v>0</v>
      </c>
      <c r="J29" s="228">
        <f t="shared" si="1"/>
        <v>0</v>
      </c>
      <c r="K29" s="174">
        <f t="shared" si="2"/>
        <v>0</v>
      </c>
    </row>
    <row r="30" spans="2:11" ht="18.75" customHeight="1" x14ac:dyDescent="0.25">
      <c r="B30" s="242">
        <v>45069</v>
      </c>
      <c r="C30" s="266"/>
      <c r="D30" s="266"/>
      <c r="E30" s="266"/>
      <c r="F30" s="266"/>
      <c r="G30" s="262"/>
      <c r="H30" s="297"/>
      <c r="I30" s="159">
        <f t="shared" si="0"/>
        <v>0</v>
      </c>
      <c r="J30" s="228">
        <f t="shared" si="1"/>
        <v>0</v>
      </c>
      <c r="K30" s="174">
        <f t="shared" si="2"/>
        <v>0</v>
      </c>
    </row>
    <row r="31" spans="2:11" ht="17.25" customHeight="1" x14ac:dyDescent="0.25">
      <c r="B31" s="242">
        <v>45070</v>
      </c>
      <c r="C31" s="266"/>
      <c r="D31" s="266"/>
      <c r="E31" s="266"/>
      <c r="F31" s="266"/>
      <c r="G31" s="262"/>
      <c r="H31" s="297"/>
      <c r="I31" s="159">
        <f t="shared" si="0"/>
        <v>0</v>
      </c>
      <c r="J31" s="228">
        <f t="shared" si="1"/>
        <v>0</v>
      </c>
      <c r="K31" s="174">
        <f t="shared" si="2"/>
        <v>0</v>
      </c>
    </row>
    <row r="32" spans="2:11" ht="19.8" x14ac:dyDescent="0.25">
      <c r="B32" s="242">
        <v>45071</v>
      </c>
      <c r="C32" s="266"/>
      <c r="D32" s="266"/>
      <c r="E32" s="266"/>
      <c r="F32" s="266"/>
      <c r="G32" s="262"/>
      <c r="H32" s="297"/>
      <c r="I32" s="159">
        <f t="shared" si="0"/>
        <v>0</v>
      </c>
      <c r="J32" s="228">
        <f t="shared" si="1"/>
        <v>0</v>
      </c>
      <c r="K32" s="174">
        <f t="shared" si="2"/>
        <v>0</v>
      </c>
    </row>
    <row r="33" spans="2:11" ht="19.8" x14ac:dyDescent="0.25">
      <c r="B33" s="242">
        <v>45072</v>
      </c>
      <c r="C33" s="266"/>
      <c r="D33" s="266"/>
      <c r="E33" s="266"/>
      <c r="F33" s="261"/>
      <c r="G33" s="262"/>
      <c r="H33" s="297"/>
      <c r="I33" s="159">
        <f t="shared" si="0"/>
        <v>0</v>
      </c>
      <c r="J33" s="228">
        <f t="shared" si="1"/>
        <v>0</v>
      </c>
      <c r="K33" s="174">
        <f t="shared" si="2"/>
        <v>0</v>
      </c>
    </row>
    <row r="34" spans="2:11" ht="19.8" x14ac:dyDescent="0.25">
      <c r="B34" s="242">
        <v>45073</v>
      </c>
      <c r="C34" s="270"/>
      <c r="D34" s="270"/>
      <c r="E34" s="270"/>
      <c r="F34" s="270"/>
      <c r="G34" s="260"/>
      <c r="H34" s="298"/>
      <c r="I34" s="159">
        <f t="shared" si="0"/>
        <v>0</v>
      </c>
      <c r="J34" s="228">
        <f t="shared" si="1"/>
        <v>0</v>
      </c>
      <c r="K34" s="174">
        <f t="shared" si="2"/>
        <v>0</v>
      </c>
    </row>
    <row r="35" spans="2:11" ht="19.8" x14ac:dyDescent="0.25">
      <c r="B35" s="242">
        <v>45074</v>
      </c>
      <c r="C35" s="270"/>
      <c r="D35" s="270"/>
      <c r="E35" s="270"/>
      <c r="F35" s="270"/>
      <c r="G35" s="260"/>
      <c r="H35" s="298"/>
      <c r="I35" s="171">
        <f t="shared" si="0"/>
        <v>0</v>
      </c>
      <c r="J35" s="228">
        <f t="shared" si="1"/>
        <v>0</v>
      </c>
      <c r="K35" s="174">
        <f t="shared" si="2"/>
        <v>0</v>
      </c>
    </row>
    <row r="36" spans="2:11" ht="19.8" x14ac:dyDescent="0.25">
      <c r="B36" s="242">
        <v>45075</v>
      </c>
      <c r="C36" s="266"/>
      <c r="D36" s="266"/>
      <c r="E36" s="266"/>
      <c r="F36" s="266"/>
      <c r="G36" s="262"/>
      <c r="H36" s="297"/>
      <c r="I36" s="171">
        <f t="shared" si="0"/>
        <v>0</v>
      </c>
      <c r="J36" s="228">
        <f t="shared" si="1"/>
        <v>0</v>
      </c>
      <c r="K36" s="174">
        <f t="shared" si="2"/>
        <v>0</v>
      </c>
    </row>
    <row r="37" spans="2:11" ht="19.8" x14ac:dyDescent="0.25">
      <c r="B37" s="242">
        <v>45076</v>
      </c>
      <c r="C37" s="266"/>
      <c r="D37" s="266"/>
      <c r="E37" s="266"/>
      <c r="F37" s="266"/>
      <c r="G37" s="262"/>
      <c r="H37" s="297"/>
      <c r="I37" s="171">
        <f t="shared" si="0"/>
        <v>0</v>
      </c>
      <c r="J37" s="228">
        <f t="shared" si="1"/>
        <v>0</v>
      </c>
      <c r="K37" s="176">
        <f t="shared" si="2"/>
        <v>0</v>
      </c>
    </row>
    <row r="38" spans="2:11" ht="20.399999999999999" thickBot="1" x14ac:dyDescent="0.3">
      <c r="B38" s="271">
        <v>45077</v>
      </c>
      <c r="C38" s="287"/>
      <c r="D38" s="287"/>
      <c r="E38" s="287"/>
      <c r="F38" s="287"/>
      <c r="G38" s="288"/>
      <c r="H38" s="340"/>
      <c r="I38" s="173">
        <f t="shared" si="0"/>
        <v>0</v>
      </c>
      <c r="J38" s="229">
        <f t="shared" si="1"/>
        <v>0</v>
      </c>
      <c r="K38" s="177">
        <f t="shared" si="2"/>
        <v>0</v>
      </c>
    </row>
    <row r="39" spans="2:11" ht="20.25" customHeight="1" thickTop="1" x14ac:dyDescent="0.25"/>
  </sheetData>
  <sheetProtection algorithmName="SHA-512" hashValue="rYLSzRdH6rSkNH4ZS8z3Lo5aMIpEkWaLidGcgLdF0qVsXG91SfGeqyNLkTP6VYgFIRb/V9MXdz9ajewNiozHfQ==" saltValue="reALtkKFtRtu9pZNCz4c+Q==" spinCount="100000" sheet="1" formatColumns="0"/>
  <mergeCells count="11">
    <mergeCell ref="B1:I1"/>
    <mergeCell ref="J1:K1"/>
    <mergeCell ref="J2:K2"/>
    <mergeCell ref="J3:K3"/>
    <mergeCell ref="J4:K4"/>
    <mergeCell ref="C3:E3"/>
    <mergeCell ref="J5:K5"/>
    <mergeCell ref="J6:K6"/>
    <mergeCell ref="H2:H3"/>
    <mergeCell ref="I2:I3"/>
    <mergeCell ref="I4:I5"/>
  </mergeCells>
  <phoneticPr fontId="51" type="noConversion"/>
  <dataValidations count="19">
    <dataValidation allowBlank="1" showErrorMessage="1" sqref="A2:A1048576 F5:G6 L1:L6 M5:N7 J38:Q38 N1:N2 F2:G3 M10:Q37 C39:XFD1048576 P7:Q9 I35:I38 P1:XFD6 R7:XFD38 B8:B1048576 J8:L37 I2 H8 O1:O7 C8:F38" xr:uid="{00000000-0002-0000-1A00-000000000000}"/>
    <dataValidation allowBlank="1" showInputMessage="1" showErrorMessage="1" prompt="Use this worksheet to track hours worked in a work week. Enter Date and Times in TimeSheet table. Total Hours, Regular Hours and Overtime Hours are automatically calculated" sqref="A1" xr:uid="{00000000-0002-0000-1A00-000001000000}"/>
    <dataValidation allowBlank="1" showInputMessage="1" showErrorMessage="1" prompt="Enter Teacher and School details in cells below" sqref="B1" xr:uid="{00000000-0002-0000-1A00-000002000000}"/>
    <dataValidation allowBlank="1" showInputMessage="1" showErrorMessage="1" prompt="Enter Teacher Name and FTE in cells to the right" sqref="B2" xr:uid="{00000000-0002-0000-1A00-000003000000}"/>
    <dataValidation allowBlank="1" showInputMessage="1" showErrorMessage="1" prompt="Enter Teacher Name in this cell" sqref="C2" xr:uid="{00000000-0002-0000-1A00-000004000000}"/>
    <dataValidation allowBlank="1" showInputMessage="1" showErrorMessage="1" prompt="Enter Teacher's FTE in this cell" sqref="D2" xr:uid="{55E731E5-9E4B-4D30-BAC3-3AB44BDBFC45}"/>
    <dataValidation allowBlank="1" showInputMessage="1" showErrorMessage="1" prompt="Enter School Name in cell to the right" sqref="B3" xr:uid="{00000000-0002-0000-1A00-000006000000}"/>
    <dataValidation allowBlank="1" showInputMessage="1" showErrorMessage="1" prompt="Enter School Name in this cell" sqref="C3" xr:uid="{00000000-0002-0000-1A00-000007000000}"/>
    <dataValidation allowBlank="1" showInputMessage="1" showErrorMessage="1" prompt="Enter Total Assignable Hours in cell below" sqref="B5" xr:uid="{00000000-0002-0000-1A00-000008000000}"/>
    <dataValidation allowBlank="1" showInputMessage="1" showErrorMessage="1" prompt="Total Assignable Hours Worked are automatically calculated in cell below" sqref="D5" xr:uid="{00000000-0002-0000-1A00-000009000000}"/>
    <dataValidation allowBlank="1" showInputMessage="1" showErrorMessage="1" prompt="Regular Hours are automatically calculated in cell below" sqref="C5" xr:uid="{00000000-0002-0000-1A00-00000A000000}"/>
    <dataValidation allowBlank="1" showInputMessage="1" showErrorMessage="1" prompt="Enter Total Work Week Hours in this cell" sqref="B6" xr:uid="{00000000-0002-0000-1A00-00000B000000}"/>
    <dataValidation allowBlank="1" showInputMessage="1" showErrorMessage="1" prompt="Total Hours Worked are automatically calculated in this cell" sqref="C6:D6" xr:uid="{00000000-0002-0000-1A00-00000C000000}"/>
    <dataValidation allowBlank="1" showInputMessage="1" showErrorMessage="1" prompt="Enter Date in this column under this heading. Use heading filters to find specific entries" sqref="B7" xr:uid="{00000000-0002-0000-1A00-00000D000000}"/>
    <dataValidation allowBlank="1" showInputMessage="1" showErrorMessage="1" prompt="Enter Assigned Time After School in this column under this heading." sqref="H7 I8:I34" xr:uid="{00000000-0002-0000-1A00-00000E000000}"/>
    <dataValidation allowBlank="1" showInputMessage="1" showErrorMessage="1" prompt="Assigned Hours Worked are automatically calculated in this column under this heading." sqref="J7:K7" xr:uid="{00000000-0002-0000-1A00-00000F000000}"/>
    <dataValidation allowBlank="1" showInputMessage="1" showErrorMessage="1" prompt="Total Assignable Hours Worked to date automatically calculated in this cell." sqref="E6 I6" xr:uid="{00000000-0002-0000-1A00-000010000000}"/>
    <dataValidation allowBlank="1" showInputMessage="1" showErrorMessage="1" prompt="Total Assignable Hours Worked to date are automatically calculated in cell below" sqref="I4 E5" xr:uid="{00000000-0002-0000-1A00-000011000000}"/>
    <dataValidation allowBlank="1" showInputMessage="1" showErrorMessage="1" prompt="adsfa" sqref="H2" xr:uid="{00000000-0002-0000-1A00-000012000000}"/>
  </dataValidations>
  <hyperlinks>
    <hyperlink ref="J2" location="'Mon-Day 1-S1'!Print_Titles" display="MON | Day 1 - Sem 1" xr:uid="{00000000-0004-0000-1A00-000002000000}"/>
    <hyperlink ref="J3" location="'Tue-Day 2-S1'!Print_Titles" display="TUE | Day 2 - Sem 1" xr:uid="{00000000-0004-0000-1A00-000003000000}"/>
    <hyperlink ref="J4" location="'Wed-Day 3-S1'!Print_Titles" display="WED | Day 3 - Sem 1" xr:uid="{00000000-0004-0000-1A00-000004000000}"/>
    <hyperlink ref="J5" location="'Thu-Day 4-S1'!Print_Titles" display="THU | Day 4 - Sem 1" xr:uid="{00000000-0004-0000-1A00-000005000000}"/>
    <hyperlink ref="J6" location="'Fri-Day 5-S1'!Print_Titles" display="FRI | Day 5 - Sem 1" xr:uid="{00000000-0004-0000-1A00-000006000000}"/>
    <hyperlink ref="M2" location="'Day 6-S2'!A1" display="Day 6 - Sem 1" xr:uid="{00000000-0004-0000-1A00-000007000000}"/>
    <hyperlink ref="M3" location="'Early Out 1-S2'!A1" display="Early Out 1 - Sem 1" xr:uid="{00000000-0004-0000-1A00-000008000000}"/>
    <hyperlink ref="M4" location="'Early Out 2-S2'!A1" display="Early Out 2 - Sem 1" xr:uid="{00000000-0004-0000-1A00-000009000000}"/>
    <hyperlink ref="J2:K2" location="'Mon-Day 1-S2'!A1" display="MON | Day 1 - Sem 1" xr:uid="{00000000-0004-0000-1A00-00000A000000}"/>
    <hyperlink ref="J3:K3" location="'Tue-Day 2-S2'!A1" display="TUE | Day 2 - Sem 1" xr:uid="{00000000-0004-0000-1A00-00000B000000}"/>
    <hyperlink ref="J4:K4" location="'Wed-Day 3-S2'!A1" display="WED | Day 3 - Sem 1" xr:uid="{00000000-0004-0000-1A00-00000C000000}"/>
    <hyperlink ref="J5:K5" location="'Thu-Day 4-S2'!A1" display="THU | Day 4 - Sem 1" xr:uid="{00000000-0004-0000-1A00-00000D000000}"/>
    <hyperlink ref="J6:K6" location="'Fri-Day 5-S2'!A1" display="FRI | Day 5 - Sem 1" xr:uid="{00000000-0004-0000-1A00-00000E000000}"/>
  </hyperlinks>
  <printOptions horizontalCentered="1"/>
  <pageMargins left="0.25" right="0.25" top="0.75" bottom="0.75" header="0.3" footer="0.3"/>
  <pageSetup scale="56" fitToHeight="0" orientation="landscape"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514C14CA-F327-6643-87AD-CA8F5F962D82}">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theme="4"/>
    <pageSetUpPr fitToPage="1"/>
  </sheetPr>
  <dimension ref="B1:Q38"/>
  <sheetViews>
    <sheetView showGridLines="0" zoomScale="75" zoomScaleNormal="75" workbookViewId="0">
      <pane xSplit="14" ySplit="7" topLeftCell="O8" activePane="bottomRight" state="frozen"/>
      <selection activeCell="E6" sqref="B6:E6"/>
      <selection pane="topRight" activeCell="E6" sqref="B6:E6"/>
      <selection pane="bottomLeft" activeCell="E6" sqref="B6:E6"/>
      <selection pane="bottomRight" activeCell="H17" sqref="H17:I17"/>
    </sheetView>
  </sheetViews>
  <sheetFormatPr defaultColWidth="9" defaultRowHeight="20.25" customHeight="1" x14ac:dyDescent="0.25"/>
  <cols>
    <col min="1" max="1" width="0.90625" style="9" customWidth="1"/>
    <col min="2" max="2" width="21.08984375" style="9" customWidth="1"/>
    <col min="3" max="3" width="14.08984375" style="9" customWidth="1"/>
    <col min="4" max="4" width="20.08984375" style="9" customWidth="1"/>
    <col min="5" max="5" width="17.08984375" style="9" customWidth="1"/>
    <col min="6" max="6" width="16.08984375" style="9" customWidth="1"/>
    <col min="7" max="7" width="12.453125" style="9" customWidth="1"/>
    <col min="8" max="8" width="15.90625" style="9" customWidth="1"/>
    <col min="9" max="9" width="16.90625" style="15" customWidth="1"/>
    <col min="10" max="10" width="12.08984375" style="9" customWidth="1"/>
    <col min="11" max="11" width="23.08984375" style="9" customWidth="1"/>
    <col min="12" max="12" width="13.08984375" style="9" customWidth="1"/>
    <col min="13" max="13" width="14.90625" style="9" customWidth="1"/>
    <col min="14" max="14" width="9.90625" style="9" customWidth="1"/>
    <col min="15" max="15" width="1.90625" style="9" customWidth="1"/>
    <col min="16" max="16384" width="9" style="9"/>
  </cols>
  <sheetData>
    <row r="1" spans="2:17" ht="35.25" customHeight="1" thickTop="1" thickBot="1" x14ac:dyDescent="0.5">
      <c r="B1" s="643" t="s">
        <v>68</v>
      </c>
      <c r="C1" s="643"/>
      <c r="D1" s="643"/>
      <c r="E1" s="643"/>
      <c r="F1" s="643"/>
      <c r="G1" s="643"/>
      <c r="H1" s="643"/>
      <c r="I1" s="644"/>
      <c r="J1" s="626" t="s">
        <v>19</v>
      </c>
      <c r="K1" s="627"/>
      <c r="L1" s="144" t="s">
        <v>16</v>
      </c>
      <c r="M1" s="143" t="s">
        <v>19</v>
      </c>
      <c r="N1" s="144" t="s">
        <v>16</v>
      </c>
      <c r="O1" s="58"/>
    </row>
    <row r="2" spans="2:17" ht="47.25" customHeight="1" thickBot="1" x14ac:dyDescent="0.3">
      <c r="B2" s="333" t="s">
        <v>24</v>
      </c>
      <c r="C2" s="334" t="str">
        <f>August!C2</f>
        <v>Type your name here.</v>
      </c>
      <c r="D2" s="331">
        <f>'Detailed Summary'!G2</f>
        <v>1</v>
      </c>
      <c r="E2" s="332" t="s">
        <v>23</v>
      </c>
      <c r="F2" s="42" t="s">
        <v>42</v>
      </c>
      <c r="G2" s="41">
        <f>'Detailed Summary'!G7</f>
        <v>0</v>
      </c>
      <c r="H2" s="620" t="s">
        <v>108</v>
      </c>
      <c r="I2" s="613"/>
      <c r="J2" s="628" t="s">
        <v>84</v>
      </c>
      <c r="K2" s="629"/>
      <c r="L2" s="135">
        <f>'Detailed Summary'!C19+'Detailed Summary'!D19</f>
        <v>0</v>
      </c>
      <c r="M2" s="160" t="s">
        <v>89</v>
      </c>
      <c r="N2" s="161">
        <f>'Detailed Summary'!C24+'Detailed Summary'!D24</f>
        <v>0</v>
      </c>
      <c r="O2" s="58"/>
    </row>
    <row r="3" spans="2:17" ht="51" customHeight="1" thickBot="1" x14ac:dyDescent="0.3">
      <c r="B3" s="335" t="s">
        <v>22</v>
      </c>
      <c r="C3" s="634" t="str">
        <f>August!C3</f>
        <v>Type your school here.</v>
      </c>
      <c r="D3" s="634"/>
      <c r="E3" s="635"/>
      <c r="F3" s="43" t="s">
        <v>43</v>
      </c>
      <c r="G3" s="97">
        <f>'Detailed Summary'!G14</f>
        <v>0</v>
      </c>
      <c r="H3" s="621"/>
      <c r="I3" s="613"/>
      <c r="J3" s="630" t="s">
        <v>85</v>
      </c>
      <c r="K3" s="631"/>
      <c r="L3" s="136">
        <f>'Detailed Summary'!C20+'Detailed Summary'!D20</f>
        <v>0</v>
      </c>
      <c r="M3" s="141" t="s">
        <v>90</v>
      </c>
      <c r="N3" s="142">
        <f>'Detailed Summary'!C29+'Detailed Summary'!D29</f>
        <v>0</v>
      </c>
      <c r="O3" s="58"/>
    </row>
    <row r="4" spans="2:17" ht="78" customHeight="1" thickBot="1" x14ac:dyDescent="0.3">
      <c r="B4" s="98" t="s">
        <v>135</v>
      </c>
      <c r="C4" s="241">
        <f>'Detailed Summary'!G3</f>
        <v>1200</v>
      </c>
      <c r="D4" s="98" t="s">
        <v>70</v>
      </c>
      <c r="E4" s="182">
        <f>IFERROR(D2*1200,0)</f>
        <v>1200</v>
      </c>
      <c r="F4" s="98" t="s">
        <v>128</v>
      </c>
      <c r="G4" s="182">
        <f>May!B6</f>
        <v>1200</v>
      </c>
      <c r="I4" s="641" t="s">
        <v>26</v>
      </c>
      <c r="J4" s="632" t="s">
        <v>86</v>
      </c>
      <c r="K4" s="633"/>
      <c r="L4" s="137">
        <f>'Detailed Summary'!C21+'Detailed Summary'!D21</f>
        <v>0</v>
      </c>
      <c r="M4" s="139" t="s">
        <v>91</v>
      </c>
      <c r="N4" s="140">
        <f>'Detailed Summary'!C30+'Detailed Summary'!D30</f>
        <v>0</v>
      </c>
      <c r="O4" s="58"/>
    </row>
    <row r="5" spans="2:17" ht="76.5" customHeight="1" thickBot="1" x14ac:dyDescent="0.35">
      <c r="B5" s="222" t="s">
        <v>127</v>
      </c>
      <c r="C5" s="223" t="s">
        <v>113</v>
      </c>
      <c r="D5" s="224" t="s">
        <v>125</v>
      </c>
      <c r="E5" s="181" t="s">
        <v>54</v>
      </c>
      <c r="F5" s="10"/>
      <c r="G5" s="10"/>
      <c r="I5" s="642"/>
      <c r="J5" s="616" t="s">
        <v>87</v>
      </c>
      <c r="K5" s="617"/>
      <c r="L5" s="138">
        <f>'Detailed Summary'!C22+'Detailed Summary'!D22</f>
        <v>0</v>
      </c>
      <c r="M5" s="58"/>
      <c r="N5" s="58"/>
      <c r="O5" s="58"/>
    </row>
    <row r="6" spans="2:17" ht="28.5" customHeight="1" thickBot="1" x14ac:dyDescent="0.35">
      <c r="B6" s="230">
        <f>G4-D6</f>
        <v>1200</v>
      </c>
      <c r="C6" s="226">
        <f>SUM(I8:I38)/60</f>
        <v>0</v>
      </c>
      <c r="D6" s="227">
        <f>SUM(K8:K38)</f>
        <v>0</v>
      </c>
      <c r="E6" s="186">
        <f>May!E6+D6</f>
        <v>0</v>
      </c>
      <c r="F6" s="10"/>
      <c r="G6" s="10"/>
      <c r="I6" s="188">
        <f>August!B6-E6</f>
        <v>1200</v>
      </c>
      <c r="J6" s="618" t="s">
        <v>88</v>
      </c>
      <c r="K6" s="619"/>
      <c r="L6" s="162">
        <f>'Detailed Summary'!C23+'Detailed Summary'!D23</f>
        <v>0</v>
      </c>
      <c r="M6" s="58"/>
      <c r="N6" s="58"/>
      <c r="O6" s="58"/>
    </row>
    <row r="7" spans="2:17" ht="89.25" customHeight="1" thickTop="1" x14ac:dyDescent="0.25">
      <c r="B7" s="56" t="s">
        <v>21</v>
      </c>
      <c r="C7" s="54" t="s">
        <v>44</v>
      </c>
      <c r="D7" s="101" t="s">
        <v>122</v>
      </c>
      <c r="E7" s="101" t="s">
        <v>114</v>
      </c>
      <c r="F7" s="54" t="s">
        <v>45</v>
      </c>
      <c r="G7" s="55" t="s">
        <v>51</v>
      </c>
      <c r="H7" s="57" t="s">
        <v>46</v>
      </c>
      <c r="I7" s="235" t="s">
        <v>112</v>
      </c>
      <c r="J7" s="234" t="s">
        <v>52</v>
      </c>
      <c r="K7" s="180" t="s">
        <v>53</v>
      </c>
      <c r="L7" s="58"/>
      <c r="M7" s="58"/>
      <c r="N7" s="58"/>
      <c r="O7" s="58"/>
      <c r="P7" s="134"/>
      <c r="Q7" s="134"/>
    </row>
    <row r="8" spans="2:17" ht="19.8" x14ac:dyDescent="0.25">
      <c r="B8" s="242">
        <v>45078</v>
      </c>
      <c r="C8" s="299"/>
      <c r="D8" s="299"/>
      <c r="E8" s="299"/>
      <c r="F8" s="261"/>
      <c r="G8" s="262"/>
      <c r="H8" s="263"/>
      <c r="I8" s="171">
        <f t="shared" ref="I8:I37" si="0">E8</f>
        <v>0</v>
      </c>
      <c r="J8" s="228">
        <f>IFERROR(C8+D8+F8+H8,0)</f>
        <v>0</v>
      </c>
      <c r="K8" s="174">
        <f t="shared" ref="K8:K37" si="1">IFERROR(J8/60,0)</f>
        <v>0</v>
      </c>
      <c r="L8" s="134"/>
    </row>
    <row r="9" spans="2:17" ht="19.8" x14ac:dyDescent="0.25">
      <c r="B9" s="242">
        <v>45079</v>
      </c>
      <c r="C9" s="299"/>
      <c r="D9" s="299"/>
      <c r="E9" s="299"/>
      <c r="F9" s="261"/>
      <c r="G9" s="262"/>
      <c r="H9" s="263"/>
      <c r="I9" s="171">
        <f t="shared" si="0"/>
        <v>0</v>
      </c>
      <c r="J9" s="228">
        <f t="shared" ref="J9:J36" si="2">IFERROR(C9+D9+F9+H9,0)</f>
        <v>0</v>
      </c>
      <c r="K9" s="174">
        <f t="shared" si="1"/>
        <v>0</v>
      </c>
    </row>
    <row r="10" spans="2:17" ht="19.8" x14ac:dyDescent="0.25">
      <c r="B10" s="248">
        <v>45080</v>
      </c>
      <c r="C10" s="341"/>
      <c r="D10" s="341"/>
      <c r="E10" s="341"/>
      <c r="F10" s="257"/>
      <c r="G10" s="260"/>
      <c r="H10" s="259"/>
      <c r="I10" s="171">
        <f t="shared" si="0"/>
        <v>0</v>
      </c>
      <c r="J10" s="228">
        <f t="shared" si="2"/>
        <v>0</v>
      </c>
      <c r="K10" s="174">
        <f t="shared" si="1"/>
        <v>0</v>
      </c>
    </row>
    <row r="11" spans="2:17" ht="19.8" x14ac:dyDescent="0.25">
      <c r="B11" s="248">
        <v>45081</v>
      </c>
      <c r="C11" s="300"/>
      <c r="D11" s="300"/>
      <c r="E11" s="300"/>
      <c r="F11" s="270"/>
      <c r="G11" s="258"/>
      <c r="H11" s="259"/>
      <c r="I11" s="171">
        <f t="shared" si="0"/>
        <v>0</v>
      </c>
      <c r="J11" s="228">
        <f t="shared" si="2"/>
        <v>0</v>
      </c>
      <c r="K11" s="174">
        <f t="shared" si="1"/>
        <v>0</v>
      </c>
    </row>
    <row r="12" spans="2:17" ht="19.8" x14ac:dyDescent="0.25">
      <c r="B12" s="242">
        <v>45082</v>
      </c>
      <c r="C12" s="284"/>
      <c r="D12" s="284"/>
      <c r="E12" s="284"/>
      <c r="F12" s="266"/>
      <c r="G12" s="269"/>
      <c r="H12" s="263"/>
      <c r="I12" s="171">
        <f t="shared" si="0"/>
        <v>0</v>
      </c>
      <c r="J12" s="228">
        <f t="shared" si="2"/>
        <v>0</v>
      </c>
      <c r="K12" s="174">
        <f t="shared" si="1"/>
        <v>0</v>
      </c>
    </row>
    <row r="13" spans="2:17" ht="19.8" x14ac:dyDescent="0.25">
      <c r="B13" s="242">
        <v>45083</v>
      </c>
      <c r="C13" s="284"/>
      <c r="D13" s="284"/>
      <c r="E13" s="284"/>
      <c r="F13" s="266"/>
      <c r="G13" s="269"/>
      <c r="H13" s="263"/>
      <c r="I13" s="171">
        <f t="shared" si="0"/>
        <v>0</v>
      </c>
      <c r="J13" s="228">
        <f t="shared" si="2"/>
        <v>0</v>
      </c>
      <c r="K13" s="174">
        <f t="shared" si="1"/>
        <v>0</v>
      </c>
    </row>
    <row r="14" spans="2:17" ht="19.8" x14ac:dyDescent="0.25">
      <c r="B14" s="242">
        <v>45084</v>
      </c>
      <c r="C14" s="284"/>
      <c r="D14" s="284"/>
      <c r="E14" s="284"/>
      <c r="F14" s="266"/>
      <c r="G14" s="269"/>
      <c r="H14" s="263"/>
      <c r="I14" s="171">
        <f t="shared" si="0"/>
        <v>0</v>
      </c>
      <c r="J14" s="228">
        <f t="shared" si="2"/>
        <v>0</v>
      </c>
      <c r="K14" s="174">
        <f t="shared" si="1"/>
        <v>0</v>
      </c>
    </row>
    <row r="15" spans="2:17" ht="19.8" x14ac:dyDescent="0.25">
      <c r="B15" s="242">
        <v>45085</v>
      </c>
      <c r="C15" s="299"/>
      <c r="D15" s="299"/>
      <c r="E15" s="299"/>
      <c r="F15" s="261"/>
      <c r="G15" s="262"/>
      <c r="H15" s="263"/>
      <c r="I15" s="171">
        <f t="shared" si="0"/>
        <v>0</v>
      </c>
      <c r="J15" s="228">
        <f t="shared" si="2"/>
        <v>0</v>
      </c>
      <c r="K15" s="174">
        <f t="shared" si="1"/>
        <v>0</v>
      </c>
    </row>
    <row r="16" spans="2:17" ht="19.8" x14ac:dyDescent="0.25">
      <c r="B16" s="242">
        <v>45086</v>
      </c>
      <c r="C16" s="299"/>
      <c r="D16" s="299"/>
      <c r="E16" s="299"/>
      <c r="F16" s="261"/>
      <c r="G16" s="262"/>
      <c r="H16" s="263"/>
      <c r="I16" s="171">
        <f t="shared" si="0"/>
        <v>0</v>
      </c>
      <c r="J16" s="228">
        <f t="shared" si="2"/>
        <v>0</v>
      </c>
      <c r="K16" s="174">
        <f t="shared" si="1"/>
        <v>0</v>
      </c>
    </row>
    <row r="17" spans="2:11" ht="19.8" x14ac:dyDescent="0.25">
      <c r="B17" s="248">
        <v>45087</v>
      </c>
      <c r="C17" s="300"/>
      <c r="D17" s="300"/>
      <c r="E17" s="300"/>
      <c r="F17" s="270"/>
      <c r="G17" s="260"/>
      <c r="H17" s="259"/>
      <c r="I17" s="171">
        <f t="shared" si="0"/>
        <v>0</v>
      </c>
      <c r="J17" s="228">
        <f t="shared" si="2"/>
        <v>0</v>
      </c>
      <c r="K17" s="174">
        <f t="shared" si="1"/>
        <v>0</v>
      </c>
    </row>
    <row r="18" spans="2:11" ht="19.8" x14ac:dyDescent="0.25">
      <c r="B18" s="248">
        <v>45088</v>
      </c>
      <c r="C18" s="300"/>
      <c r="D18" s="300"/>
      <c r="E18" s="300"/>
      <c r="F18" s="270"/>
      <c r="G18" s="258"/>
      <c r="H18" s="259"/>
      <c r="I18" s="171">
        <f t="shared" si="0"/>
        <v>0</v>
      </c>
      <c r="J18" s="228">
        <f t="shared" si="2"/>
        <v>0</v>
      </c>
      <c r="K18" s="174">
        <f t="shared" si="1"/>
        <v>0</v>
      </c>
    </row>
    <row r="19" spans="2:11" ht="19.8" x14ac:dyDescent="0.25">
      <c r="B19" s="242">
        <v>45089</v>
      </c>
      <c r="C19" s="284"/>
      <c r="D19" s="284"/>
      <c r="E19" s="284"/>
      <c r="F19" s="266"/>
      <c r="G19" s="269"/>
      <c r="H19" s="263"/>
      <c r="I19" s="171">
        <f t="shared" si="0"/>
        <v>0</v>
      </c>
      <c r="J19" s="228">
        <f t="shared" si="2"/>
        <v>0</v>
      </c>
      <c r="K19" s="174">
        <f t="shared" si="1"/>
        <v>0</v>
      </c>
    </row>
    <row r="20" spans="2:11" ht="19.8" x14ac:dyDescent="0.25">
      <c r="B20" s="242">
        <v>45090</v>
      </c>
      <c r="C20" s="284"/>
      <c r="D20" s="284"/>
      <c r="E20" s="284"/>
      <c r="F20" s="266"/>
      <c r="G20" s="269"/>
      <c r="H20" s="263"/>
      <c r="I20" s="171">
        <f t="shared" si="0"/>
        <v>0</v>
      </c>
      <c r="J20" s="228">
        <f t="shared" si="2"/>
        <v>0</v>
      </c>
      <c r="K20" s="174">
        <f t="shared" si="1"/>
        <v>0</v>
      </c>
    </row>
    <row r="21" spans="2:11" ht="19.8" x14ac:dyDescent="0.25">
      <c r="B21" s="242">
        <v>45091</v>
      </c>
      <c r="C21" s="284"/>
      <c r="D21" s="284"/>
      <c r="E21" s="284"/>
      <c r="F21" s="266"/>
      <c r="G21" s="269"/>
      <c r="H21" s="263"/>
      <c r="I21" s="171">
        <f t="shared" si="0"/>
        <v>0</v>
      </c>
      <c r="J21" s="228">
        <f t="shared" si="2"/>
        <v>0</v>
      </c>
      <c r="K21" s="174">
        <f t="shared" si="1"/>
        <v>0</v>
      </c>
    </row>
    <row r="22" spans="2:11" ht="19.8" x14ac:dyDescent="0.25">
      <c r="B22" s="242">
        <v>45092</v>
      </c>
      <c r="C22" s="299"/>
      <c r="D22" s="299"/>
      <c r="E22" s="299"/>
      <c r="F22" s="261"/>
      <c r="G22" s="262"/>
      <c r="H22" s="263"/>
      <c r="I22" s="171">
        <f t="shared" si="0"/>
        <v>0</v>
      </c>
      <c r="J22" s="228">
        <f t="shared" si="2"/>
        <v>0</v>
      </c>
      <c r="K22" s="174">
        <f t="shared" si="1"/>
        <v>0</v>
      </c>
    </row>
    <row r="23" spans="2:11" ht="19.8" x14ac:dyDescent="0.25">
      <c r="B23" s="242">
        <v>45093</v>
      </c>
      <c r="C23" s="299"/>
      <c r="D23" s="299"/>
      <c r="E23" s="299"/>
      <c r="F23" s="261"/>
      <c r="G23" s="262"/>
      <c r="H23" s="263"/>
      <c r="I23" s="171">
        <f t="shared" si="0"/>
        <v>0</v>
      </c>
      <c r="J23" s="228">
        <f t="shared" si="2"/>
        <v>0</v>
      </c>
      <c r="K23" s="174">
        <f t="shared" si="1"/>
        <v>0</v>
      </c>
    </row>
    <row r="24" spans="2:11" ht="19.8" x14ac:dyDescent="0.25">
      <c r="B24" s="248">
        <v>45094</v>
      </c>
      <c r="C24" s="300"/>
      <c r="D24" s="300"/>
      <c r="E24" s="300"/>
      <c r="F24" s="270"/>
      <c r="G24" s="260"/>
      <c r="H24" s="259"/>
      <c r="I24" s="171">
        <f t="shared" si="0"/>
        <v>0</v>
      </c>
      <c r="J24" s="228">
        <f t="shared" si="2"/>
        <v>0</v>
      </c>
      <c r="K24" s="174">
        <f t="shared" si="1"/>
        <v>0</v>
      </c>
    </row>
    <row r="25" spans="2:11" ht="19.8" x14ac:dyDescent="0.25">
      <c r="B25" s="248">
        <v>45095</v>
      </c>
      <c r="C25" s="300"/>
      <c r="D25" s="300"/>
      <c r="E25" s="300"/>
      <c r="F25" s="270"/>
      <c r="G25" s="258"/>
      <c r="H25" s="259"/>
      <c r="I25" s="171">
        <f t="shared" si="0"/>
        <v>0</v>
      </c>
      <c r="J25" s="228">
        <f t="shared" si="2"/>
        <v>0</v>
      </c>
      <c r="K25" s="174">
        <f t="shared" si="1"/>
        <v>0</v>
      </c>
    </row>
    <row r="26" spans="2:11" ht="19.8" x14ac:dyDescent="0.25">
      <c r="B26" s="242">
        <v>45096</v>
      </c>
      <c r="C26" s="284"/>
      <c r="D26" s="284"/>
      <c r="E26" s="284"/>
      <c r="F26" s="266"/>
      <c r="G26" s="269"/>
      <c r="H26" s="263"/>
      <c r="I26" s="171">
        <f t="shared" si="0"/>
        <v>0</v>
      </c>
      <c r="J26" s="228">
        <f t="shared" si="2"/>
        <v>0</v>
      </c>
      <c r="K26" s="174">
        <f t="shared" si="1"/>
        <v>0</v>
      </c>
    </row>
    <row r="27" spans="2:11" ht="19.8" x14ac:dyDescent="0.25">
      <c r="B27" s="242">
        <v>45097</v>
      </c>
      <c r="C27" s="284"/>
      <c r="D27" s="284"/>
      <c r="E27" s="284"/>
      <c r="F27" s="266"/>
      <c r="G27" s="269"/>
      <c r="H27" s="263"/>
      <c r="I27" s="171">
        <f t="shared" si="0"/>
        <v>0</v>
      </c>
      <c r="J27" s="228">
        <f t="shared" si="2"/>
        <v>0</v>
      </c>
      <c r="K27" s="174">
        <f t="shared" si="1"/>
        <v>0</v>
      </c>
    </row>
    <row r="28" spans="2:11" ht="19.8" x14ac:dyDescent="0.25">
      <c r="B28" s="242">
        <v>45098</v>
      </c>
      <c r="C28" s="284"/>
      <c r="D28" s="284"/>
      <c r="E28" s="284"/>
      <c r="F28" s="266"/>
      <c r="G28" s="269"/>
      <c r="H28" s="263"/>
      <c r="I28" s="171">
        <f t="shared" si="0"/>
        <v>0</v>
      </c>
      <c r="J28" s="228">
        <f t="shared" si="2"/>
        <v>0</v>
      </c>
      <c r="K28" s="174">
        <f t="shared" si="1"/>
        <v>0</v>
      </c>
    </row>
    <row r="29" spans="2:11" ht="19.8" x14ac:dyDescent="0.25">
      <c r="B29" s="242">
        <v>45099</v>
      </c>
      <c r="C29" s="299"/>
      <c r="D29" s="299"/>
      <c r="E29" s="299"/>
      <c r="F29" s="261"/>
      <c r="G29" s="262"/>
      <c r="H29" s="263"/>
      <c r="I29" s="171">
        <f t="shared" si="0"/>
        <v>0</v>
      </c>
      <c r="J29" s="228">
        <f t="shared" si="2"/>
        <v>0</v>
      </c>
      <c r="K29" s="174">
        <f t="shared" si="1"/>
        <v>0</v>
      </c>
    </row>
    <row r="30" spans="2:11" ht="19.8" x14ac:dyDescent="0.25">
      <c r="B30" s="242">
        <v>45100</v>
      </c>
      <c r="C30" s="299"/>
      <c r="D30" s="299"/>
      <c r="E30" s="299"/>
      <c r="F30" s="261"/>
      <c r="G30" s="262"/>
      <c r="H30" s="263"/>
      <c r="I30" s="171">
        <f t="shared" si="0"/>
        <v>0</v>
      </c>
      <c r="J30" s="228">
        <f t="shared" si="2"/>
        <v>0</v>
      </c>
      <c r="K30" s="174">
        <f t="shared" si="1"/>
        <v>0</v>
      </c>
    </row>
    <row r="31" spans="2:11" ht="19.8" x14ac:dyDescent="0.25">
      <c r="B31" s="248">
        <v>45101</v>
      </c>
      <c r="C31" s="300"/>
      <c r="D31" s="300"/>
      <c r="E31" s="300"/>
      <c r="F31" s="270"/>
      <c r="G31" s="260"/>
      <c r="H31" s="259"/>
      <c r="I31" s="171">
        <f t="shared" si="0"/>
        <v>0</v>
      </c>
      <c r="J31" s="228">
        <f t="shared" si="2"/>
        <v>0</v>
      </c>
      <c r="K31" s="174">
        <f t="shared" si="1"/>
        <v>0</v>
      </c>
    </row>
    <row r="32" spans="2:11" ht="19.8" x14ac:dyDescent="0.25">
      <c r="B32" s="248">
        <v>45102</v>
      </c>
      <c r="C32" s="300"/>
      <c r="D32" s="300"/>
      <c r="E32" s="300"/>
      <c r="F32" s="270"/>
      <c r="G32" s="258"/>
      <c r="H32" s="259"/>
      <c r="I32" s="171">
        <f t="shared" si="0"/>
        <v>0</v>
      </c>
      <c r="J32" s="228">
        <f t="shared" si="2"/>
        <v>0</v>
      </c>
      <c r="K32" s="174">
        <f t="shared" si="1"/>
        <v>0</v>
      </c>
    </row>
    <row r="33" spans="2:11" ht="19.8" x14ac:dyDescent="0.25">
      <c r="B33" s="242">
        <v>45103</v>
      </c>
      <c r="C33" s="284"/>
      <c r="D33" s="284"/>
      <c r="E33" s="284"/>
      <c r="F33" s="266"/>
      <c r="G33" s="269"/>
      <c r="H33" s="263"/>
      <c r="I33" s="171">
        <f t="shared" si="0"/>
        <v>0</v>
      </c>
      <c r="J33" s="228">
        <f t="shared" si="2"/>
        <v>0</v>
      </c>
      <c r="K33" s="174">
        <f t="shared" si="1"/>
        <v>0</v>
      </c>
    </row>
    <row r="34" spans="2:11" ht="19.8" x14ac:dyDescent="0.25">
      <c r="B34" s="242">
        <v>45104</v>
      </c>
      <c r="C34" s="284"/>
      <c r="D34" s="284"/>
      <c r="E34" s="284"/>
      <c r="F34" s="266"/>
      <c r="G34" s="269"/>
      <c r="H34" s="263"/>
      <c r="I34" s="171">
        <f t="shared" si="0"/>
        <v>0</v>
      </c>
      <c r="J34" s="228">
        <f t="shared" si="2"/>
        <v>0</v>
      </c>
      <c r="K34" s="174">
        <f t="shared" si="1"/>
        <v>0</v>
      </c>
    </row>
    <row r="35" spans="2:11" ht="19.8" x14ac:dyDescent="0.25">
      <c r="B35" s="242">
        <v>45105</v>
      </c>
      <c r="C35" s="284"/>
      <c r="D35" s="284"/>
      <c r="E35" s="284"/>
      <c r="F35" s="266"/>
      <c r="G35" s="269"/>
      <c r="H35" s="263"/>
      <c r="I35" s="171">
        <f t="shared" si="0"/>
        <v>0</v>
      </c>
      <c r="J35" s="228">
        <f t="shared" si="2"/>
        <v>0</v>
      </c>
      <c r="K35" s="174">
        <f t="shared" si="1"/>
        <v>0</v>
      </c>
    </row>
    <row r="36" spans="2:11" ht="19.8" x14ac:dyDescent="0.25">
      <c r="B36" s="242">
        <v>45106</v>
      </c>
      <c r="C36" s="284"/>
      <c r="D36" s="284"/>
      <c r="E36" s="284"/>
      <c r="F36" s="266"/>
      <c r="G36" s="269"/>
      <c r="H36" s="263"/>
      <c r="I36" s="171">
        <f t="shared" si="0"/>
        <v>0</v>
      </c>
      <c r="J36" s="228">
        <f t="shared" si="2"/>
        <v>0</v>
      </c>
      <c r="K36" s="174">
        <f t="shared" si="1"/>
        <v>0</v>
      </c>
    </row>
    <row r="37" spans="2:11" ht="20.399999999999999" thickBot="1" x14ac:dyDescent="0.3">
      <c r="B37" s="271">
        <v>45107</v>
      </c>
      <c r="C37" s="301"/>
      <c r="D37" s="301"/>
      <c r="E37" s="301"/>
      <c r="F37" s="286"/>
      <c r="G37" s="296"/>
      <c r="H37" s="289"/>
      <c r="I37" s="173">
        <f t="shared" si="0"/>
        <v>0</v>
      </c>
      <c r="J37" s="229">
        <f>IFERROR(C37+D37+F37+H37,0)</f>
        <v>0</v>
      </c>
      <c r="K37" s="175">
        <f t="shared" si="1"/>
        <v>0</v>
      </c>
    </row>
    <row r="38" spans="2:11" ht="42" customHeight="1" thickTop="1" x14ac:dyDescent="0.25">
      <c r="B38" s="163"/>
      <c r="C38" s="167"/>
      <c r="D38" s="167"/>
      <c r="E38" s="167"/>
      <c r="F38" s="166"/>
      <c r="G38" s="168"/>
      <c r="H38" s="165"/>
      <c r="I38" s="151"/>
      <c r="J38" s="169"/>
      <c r="K38" s="170"/>
    </row>
  </sheetData>
  <sheetProtection algorithmName="SHA-512" hashValue="5jxQLWCMZrNyv4WVqE9i+vUKfKpulQC8NidTdOesd7c0ua8w9qv0yfkZmXhYNCe9NVgW6PFGfdyHIcqmyxGq8g==" saltValue="dQaqjkI4h3QHuhODvkkmCg==" spinCount="100000" sheet="1" formatColumns="0"/>
  <mergeCells count="11">
    <mergeCell ref="B1:I1"/>
    <mergeCell ref="J1:K1"/>
    <mergeCell ref="J2:K2"/>
    <mergeCell ref="J3:K3"/>
    <mergeCell ref="J4:K4"/>
    <mergeCell ref="C3:E3"/>
    <mergeCell ref="J5:K5"/>
    <mergeCell ref="J6:K6"/>
    <mergeCell ref="H2:H3"/>
    <mergeCell ref="I2:I3"/>
    <mergeCell ref="I4:I5"/>
  </mergeCells>
  <phoneticPr fontId="51" type="noConversion"/>
  <dataValidations count="19">
    <dataValidation allowBlank="1" showInputMessage="1" showErrorMessage="1" prompt="adsfa" sqref="H2" xr:uid="{00000000-0002-0000-1B00-000000000000}"/>
    <dataValidation allowBlank="1" showInputMessage="1" showErrorMessage="1" prompt="Total Assignable Hours Worked to date are automatically calculated in cell below" sqref="I4 E5" xr:uid="{00000000-0002-0000-1B00-000001000000}"/>
    <dataValidation allowBlank="1" showInputMessage="1" showErrorMessage="1" prompt="Total Assignable Hours Worked to date automatically calculated in this cell." sqref="E6 I6" xr:uid="{00000000-0002-0000-1B00-000002000000}"/>
    <dataValidation allowBlank="1" showInputMessage="1" showErrorMessage="1" prompt="Assigned Hours Worked are automatically calculated in this column under this heading." sqref="J7:K7" xr:uid="{00000000-0002-0000-1B00-000003000000}"/>
    <dataValidation allowBlank="1" showInputMessage="1" showErrorMessage="1" prompt="Enter Assigned Time After School in this column under this heading." sqref="H7 I8:I34" xr:uid="{00000000-0002-0000-1B00-000004000000}"/>
    <dataValidation allowBlank="1" showInputMessage="1" showErrorMessage="1" prompt="Enter Date in this column under this heading. Use heading filters to find specific entries" sqref="B7" xr:uid="{00000000-0002-0000-1B00-000005000000}"/>
    <dataValidation allowBlank="1" showInputMessage="1" showErrorMessage="1" prompt="Total Hours Worked are automatically calculated in this cell" sqref="C6:D6" xr:uid="{00000000-0002-0000-1B00-000006000000}"/>
    <dataValidation allowBlank="1" showInputMessage="1" showErrorMessage="1" prompt="Enter Total Work Week Hours in this cell" sqref="B6" xr:uid="{00000000-0002-0000-1B00-000007000000}"/>
    <dataValidation allowBlank="1" showInputMessage="1" showErrorMessage="1" prompt="Regular Hours are automatically calculated in cell below" sqref="C5" xr:uid="{00000000-0002-0000-1B00-000008000000}"/>
    <dataValidation allowBlank="1" showInputMessage="1" showErrorMessage="1" prompt="Total Assignable Hours Worked are automatically calculated in cell below" sqref="D5" xr:uid="{00000000-0002-0000-1B00-000009000000}"/>
    <dataValidation allowBlank="1" showInputMessage="1" showErrorMessage="1" prompt="Enter Total Assignable Hours in cell below" sqref="B5" xr:uid="{00000000-0002-0000-1B00-00000A000000}"/>
    <dataValidation allowBlank="1" showInputMessage="1" showErrorMessage="1" prompt="Enter School Name in this cell" sqref="C3" xr:uid="{00000000-0002-0000-1B00-00000B000000}"/>
    <dataValidation allowBlank="1" showInputMessage="1" showErrorMessage="1" prompt="Enter School Name in cell to the right" sqref="B3" xr:uid="{00000000-0002-0000-1B00-00000C000000}"/>
    <dataValidation allowBlank="1" showInputMessage="1" showErrorMessage="1" prompt="Enter Teacher's FTE in this cell" sqref="D2" xr:uid="{AAD4970F-97FB-4E70-8852-CFCA07D6A761}"/>
    <dataValidation allowBlank="1" showInputMessage="1" showErrorMessage="1" prompt="Enter Teacher Name in this cell" sqref="C2" xr:uid="{00000000-0002-0000-1B00-00000E000000}"/>
    <dataValidation allowBlank="1" showInputMessage="1" showErrorMessage="1" prompt="Enter Teacher Name and FTE in cells to the right" sqref="B2" xr:uid="{00000000-0002-0000-1B00-00000F000000}"/>
    <dataValidation allowBlank="1" showInputMessage="1" showErrorMessage="1" prompt="Enter Teacher and School details in cells below" sqref="B1" xr:uid="{00000000-0002-0000-1B00-000010000000}"/>
    <dataValidation allowBlank="1" showInputMessage="1" showErrorMessage="1" prompt="Use this worksheet to track hours worked in a work week. Enter Date and Times in TimeSheet table. Total Hours, Regular Hours and Overtime Hours are automatically calculated" sqref="A1" xr:uid="{00000000-0002-0000-1B00-000011000000}"/>
    <dataValidation allowBlank="1" showErrorMessage="1" sqref="A2:A1048576 F5:G6 L1:L6 N1:N2 I35:I38 F2:G3 M10:Q37 R7:XFD37 P7:Q9 L38:XFD1048576 P1:XFD6 M5:N7 J8:L37 J38:K38 B39:K1048576 I2 O1:O7 H29:H30 H22:H23 H15:H16 H8:H10 B8:F38" xr:uid="{00000000-0002-0000-1B00-000012000000}"/>
  </dataValidations>
  <hyperlinks>
    <hyperlink ref="J2" location="'Mon-Day 1-S1'!Print_Titles" display="MON | Day 1 - Sem 1" xr:uid="{00000000-0004-0000-1B00-000002000000}"/>
    <hyperlink ref="J3" location="'Tue-Day 2-S1'!Print_Titles" display="TUE | Day 2 - Sem 1" xr:uid="{00000000-0004-0000-1B00-000003000000}"/>
    <hyperlink ref="J4" location="'Wed-Day 3-S1'!Print_Titles" display="WED | Day 3 - Sem 1" xr:uid="{00000000-0004-0000-1B00-000004000000}"/>
    <hyperlink ref="J5" location="'Thu-Day 4-S1'!Print_Titles" display="THU | Day 4 - Sem 1" xr:uid="{00000000-0004-0000-1B00-000005000000}"/>
    <hyperlink ref="J6" location="'Fri-Day 5-S1'!Print_Titles" display="FRI | Day 5 - Sem 1" xr:uid="{00000000-0004-0000-1B00-000006000000}"/>
    <hyperlink ref="M2" location="'Day 6-S2'!A1" display="Day 6 - Sem 1" xr:uid="{00000000-0004-0000-1B00-000007000000}"/>
    <hyperlink ref="M3" location="'Early Out 1-S2'!A1" display="Early Out 1 - Sem 1" xr:uid="{00000000-0004-0000-1B00-000008000000}"/>
    <hyperlink ref="M4" location="'Early Out 2-S2'!A1" display="Early Out 2 - Sem 1" xr:uid="{00000000-0004-0000-1B00-000009000000}"/>
    <hyperlink ref="J2:K2" location="'Mon-Day 1-S2'!A1" display="MON | Day 1 - Sem 1" xr:uid="{00000000-0004-0000-1B00-00000A000000}"/>
    <hyperlink ref="J3:K3" location="'Tue-Day 2-S2'!A1" display="TUE | Day 2 - Sem 1" xr:uid="{00000000-0004-0000-1B00-00000B000000}"/>
    <hyperlink ref="J4:K4" location="'Wed-Day 3-S2'!A1" display="WED | Day 3 - Sem 1" xr:uid="{00000000-0004-0000-1B00-00000C000000}"/>
    <hyperlink ref="J5:K5" location="'Thu-Day 4-S2'!A1" display="THU | Day 4 - Sem 1" xr:uid="{00000000-0004-0000-1B00-00000D000000}"/>
    <hyperlink ref="J6:K6" location="'Fri-Day 5-S2'!A1" display="FRI | Day 5 - Sem 1" xr:uid="{00000000-0004-0000-1B00-00000E000000}"/>
  </hyperlinks>
  <printOptions horizontalCentered="1"/>
  <pageMargins left="0.25" right="0.25" top="0.75" bottom="0.75" header="0.3" footer="0.3"/>
  <pageSetup scale="56" fitToHeight="0" orientation="landscape"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7A3FA9FD-D9E9-0740-908F-98D87B2D23FE}">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theme="4"/>
    <pageSetUpPr fitToPage="1"/>
  </sheetPr>
  <dimension ref="B1:Q39"/>
  <sheetViews>
    <sheetView showGridLines="0" zoomScale="75" zoomScaleNormal="75" workbookViewId="0">
      <pane xSplit="14" ySplit="7" topLeftCell="Q8" activePane="bottomRight" state="frozen"/>
      <selection activeCell="B6" sqref="B6:E6"/>
      <selection pane="topRight" activeCell="B6" sqref="B6:E6"/>
      <selection pane="bottomLeft" activeCell="B6" sqref="B6:E6"/>
      <selection pane="bottomRight" activeCell="B36" sqref="B36:H37"/>
    </sheetView>
  </sheetViews>
  <sheetFormatPr defaultColWidth="9" defaultRowHeight="20.25" customHeight="1" x14ac:dyDescent="0.25"/>
  <cols>
    <col min="1" max="1" width="0.90625" style="9" customWidth="1"/>
    <col min="2" max="2" width="21.08984375" style="9" customWidth="1"/>
    <col min="3" max="3" width="14.08984375" style="9" customWidth="1"/>
    <col min="4" max="4" width="20.08984375" style="9" customWidth="1"/>
    <col min="5" max="5" width="17.08984375" style="9" customWidth="1"/>
    <col min="6" max="6" width="16.08984375" style="9" customWidth="1"/>
    <col min="7" max="7" width="12.453125" style="9" customWidth="1"/>
    <col min="8" max="8" width="15.90625" style="9" customWidth="1"/>
    <col min="9" max="9" width="16.90625" style="15" customWidth="1"/>
    <col min="10" max="10" width="12.08984375" style="9" customWidth="1"/>
    <col min="11" max="11" width="23.08984375" style="9" customWidth="1"/>
    <col min="12" max="12" width="13.08984375" style="9" customWidth="1"/>
    <col min="13" max="13" width="14.90625" style="9" customWidth="1"/>
    <col min="14" max="14" width="9.90625" style="9" customWidth="1"/>
    <col min="15" max="15" width="1.90625" style="9" customWidth="1"/>
    <col min="16" max="16384" width="9" style="9"/>
  </cols>
  <sheetData>
    <row r="1" spans="2:17" ht="35.25" customHeight="1" thickTop="1" thickBot="1" x14ac:dyDescent="0.5">
      <c r="B1" s="643" t="s">
        <v>123</v>
      </c>
      <c r="C1" s="643"/>
      <c r="D1" s="643"/>
      <c r="E1" s="643"/>
      <c r="F1" s="643"/>
      <c r="G1" s="643"/>
      <c r="H1" s="643"/>
      <c r="I1" s="644"/>
      <c r="J1" s="626" t="s">
        <v>19</v>
      </c>
      <c r="K1" s="627"/>
      <c r="L1" s="144" t="s">
        <v>16</v>
      </c>
      <c r="M1" s="143" t="s">
        <v>19</v>
      </c>
      <c r="N1" s="144" t="s">
        <v>16</v>
      </c>
      <c r="O1" s="58"/>
    </row>
    <row r="2" spans="2:17" ht="47.25" customHeight="1" thickBot="1" x14ac:dyDescent="0.3">
      <c r="B2" s="333" t="s">
        <v>24</v>
      </c>
      <c r="C2" s="334" t="str">
        <f>August!C2</f>
        <v>Type your name here.</v>
      </c>
      <c r="D2" s="331">
        <f>'Detailed Summary'!G2</f>
        <v>1</v>
      </c>
      <c r="E2" s="332" t="s">
        <v>23</v>
      </c>
      <c r="F2" s="42" t="s">
        <v>42</v>
      </c>
      <c r="G2" s="41">
        <f>'Detailed Summary'!G7</f>
        <v>0</v>
      </c>
      <c r="H2" s="620" t="s">
        <v>108</v>
      </c>
      <c r="I2" s="613"/>
      <c r="J2" s="628" t="s">
        <v>84</v>
      </c>
      <c r="K2" s="629"/>
      <c r="L2" s="135">
        <f>'Detailed Summary'!C19+'Detailed Summary'!D19</f>
        <v>0</v>
      </c>
      <c r="M2" s="160" t="s">
        <v>89</v>
      </c>
      <c r="N2" s="161">
        <f>'Detailed Summary'!C24+'Detailed Summary'!D24</f>
        <v>0</v>
      </c>
      <c r="O2" s="58"/>
    </row>
    <row r="3" spans="2:17" ht="51" customHeight="1" thickBot="1" x14ac:dyDescent="0.3">
      <c r="B3" s="335" t="s">
        <v>22</v>
      </c>
      <c r="C3" s="634" t="str">
        <f>August!C3</f>
        <v>Type your school here.</v>
      </c>
      <c r="D3" s="634"/>
      <c r="E3" s="635"/>
      <c r="F3" s="43" t="s">
        <v>43</v>
      </c>
      <c r="G3" s="97">
        <f>'Detailed Summary'!G14</f>
        <v>0</v>
      </c>
      <c r="H3" s="621"/>
      <c r="I3" s="613"/>
      <c r="J3" s="630" t="s">
        <v>85</v>
      </c>
      <c r="K3" s="631"/>
      <c r="L3" s="136">
        <f>'Detailed Summary'!C20+'Detailed Summary'!D20</f>
        <v>0</v>
      </c>
      <c r="M3" s="141" t="s">
        <v>90</v>
      </c>
      <c r="N3" s="142">
        <f>'Detailed Summary'!C29+'Detailed Summary'!D29</f>
        <v>0</v>
      </c>
      <c r="O3" s="58"/>
    </row>
    <row r="4" spans="2:17" ht="78.75" customHeight="1" thickBot="1" x14ac:dyDescent="0.3">
      <c r="B4" s="98" t="s">
        <v>135</v>
      </c>
      <c r="C4" s="241">
        <f>'Detailed Summary'!G3</f>
        <v>1200</v>
      </c>
      <c r="D4" s="98" t="s">
        <v>70</v>
      </c>
      <c r="E4" s="182">
        <f>IFERROR(D2*1200,0)</f>
        <v>1200</v>
      </c>
      <c r="F4" s="98" t="s">
        <v>128</v>
      </c>
      <c r="G4" s="182">
        <f>June!B6</f>
        <v>1200</v>
      </c>
      <c r="I4" s="641" t="s">
        <v>26</v>
      </c>
      <c r="J4" s="632" t="s">
        <v>86</v>
      </c>
      <c r="K4" s="633"/>
      <c r="L4" s="137">
        <f>'Detailed Summary'!C21+'Detailed Summary'!D21</f>
        <v>0</v>
      </c>
      <c r="M4" s="139" t="s">
        <v>91</v>
      </c>
      <c r="N4" s="140">
        <f>'Detailed Summary'!C30+'Detailed Summary'!D30</f>
        <v>0</v>
      </c>
      <c r="O4" s="58"/>
    </row>
    <row r="5" spans="2:17" ht="76.5" customHeight="1" thickBot="1" x14ac:dyDescent="0.35">
      <c r="B5" s="222" t="s">
        <v>127</v>
      </c>
      <c r="C5" s="223" t="s">
        <v>113</v>
      </c>
      <c r="D5" s="224" t="s">
        <v>125</v>
      </c>
      <c r="E5" s="181" t="s">
        <v>54</v>
      </c>
      <c r="F5" s="10"/>
      <c r="G5" s="10"/>
      <c r="I5" s="642"/>
      <c r="J5" s="616" t="s">
        <v>87</v>
      </c>
      <c r="K5" s="617"/>
      <c r="L5" s="138">
        <f>'Detailed Summary'!C22+'Detailed Summary'!D22</f>
        <v>0</v>
      </c>
      <c r="M5" s="58"/>
      <c r="N5" s="58"/>
      <c r="O5" s="58"/>
    </row>
    <row r="6" spans="2:17" ht="28.5" customHeight="1" thickBot="1" x14ac:dyDescent="0.35">
      <c r="B6" s="302">
        <f>G4-D6</f>
        <v>1200</v>
      </c>
      <c r="C6" s="226">
        <f>SUM(I8:I38)/60</f>
        <v>0</v>
      </c>
      <c r="D6" s="227">
        <f>SUM(K8:K38)</f>
        <v>0</v>
      </c>
      <c r="E6" s="186">
        <f>June!E6+D6</f>
        <v>0</v>
      </c>
      <c r="F6" s="10"/>
      <c r="G6" s="10"/>
      <c r="I6" s="188">
        <f>August!B6-E6</f>
        <v>1200</v>
      </c>
      <c r="J6" s="618" t="s">
        <v>88</v>
      </c>
      <c r="K6" s="619"/>
      <c r="L6" s="162">
        <f>'Detailed Summary'!C23+'Detailed Summary'!D23</f>
        <v>0</v>
      </c>
      <c r="M6" s="58"/>
      <c r="N6" s="58"/>
      <c r="O6" s="58"/>
    </row>
    <row r="7" spans="2:17" ht="89.25" customHeight="1" thickTop="1" x14ac:dyDescent="0.25">
      <c r="B7" s="56" t="s">
        <v>21</v>
      </c>
      <c r="C7" s="54" t="s">
        <v>44</v>
      </c>
      <c r="D7" s="101" t="s">
        <v>122</v>
      </c>
      <c r="E7" s="101" t="s">
        <v>114</v>
      </c>
      <c r="F7" s="54" t="s">
        <v>45</v>
      </c>
      <c r="G7" s="55" t="s">
        <v>51</v>
      </c>
      <c r="H7" s="57" t="s">
        <v>46</v>
      </c>
      <c r="I7" s="235" t="s">
        <v>112</v>
      </c>
      <c r="J7" s="234" t="s">
        <v>52</v>
      </c>
      <c r="K7" s="180" t="s">
        <v>53</v>
      </c>
      <c r="L7" s="58"/>
      <c r="M7" s="58"/>
      <c r="N7" s="58"/>
      <c r="O7" s="58"/>
      <c r="P7" s="134"/>
      <c r="Q7" s="134"/>
    </row>
    <row r="8" spans="2:17" ht="29.25" customHeight="1" x14ac:dyDescent="0.25">
      <c r="B8" s="248">
        <v>45108</v>
      </c>
      <c r="C8" s="300"/>
      <c r="D8" s="300"/>
      <c r="E8" s="300"/>
      <c r="F8" s="270"/>
      <c r="G8" s="260" t="s">
        <v>139</v>
      </c>
      <c r="H8" s="259"/>
      <c r="I8" s="171">
        <f t="shared" ref="I8:I37" si="0">E8</f>
        <v>0</v>
      </c>
      <c r="J8" s="228">
        <f>IFERROR(C8+D8+E8+F8+H8,0)</f>
        <v>0</v>
      </c>
      <c r="K8" s="174">
        <f t="shared" ref="K8:K37" si="1">IFERROR(J8/60,0)</f>
        <v>0</v>
      </c>
      <c r="L8" s="134"/>
    </row>
    <row r="9" spans="2:17" ht="19.8" x14ac:dyDescent="0.25">
      <c r="B9" s="248">
        <v>45109</v>
      </c>
      <c r="C9" s="300"/>
      <c r="D9" s="300"/>
      <c r="E9" s="300"/>
      <c r="F9" s="270"/>
      <c r="G9" s="260"/>
      <c r="H9" s="259"/>
      <c r="I9" s="171">
        <f t="shared" si="0"/>
        <v>0</v>
      </c>
      <c r="J9" s="228">
        <f t="shared" ref="J9:J10" si="2">IFERROR(C9+D9+E9+F9+H9,0)</f>
        <v>0</v>
      </c>
      <c r="K9" s="174">
        <f t="shared" si="1"/>
        <v>0</v>
      </c>
    </row>
    <row r="10" spans="2:17" ht="19.8" x14ac:dyDescent="0.25">
      <c r="B10" s="242">
        <v>45110</v>
      </c>
      <c r="C10" s="299"/>
      <c r="D10" s="299"/>
      <c r="E10" s="299"/>
      <c r="F10" s="261"/>
      <c r="G10" s="262"/>
      <c r="H10" s="263"/>
      <c r="I10" s="171">
        <f t="shared" si="0"/>
        <v>0</v>
      </c>
      <c r="J10" s="228">
        <f t="shared" si="2"/>
        <v>0</v>
      </c>
      <c r="K10" s="174">
        <f t="shared" si="1"/>
        <v>0</v>
      </c>
    </row>
    <row r="11" spans="2:17" ht="19.8" x14ac:dyDescent="0.25">
      <c r="B11" s="242">
        <v>45111</v>
      </c>
      <c r="C11" s="284"/>
      <c r="D11" s="284"/>
      <c r="E11" s="284"/>
      <c r="F11" s="266"/>
      <c r="G11" s="262"/>
      <c r="H11" s="263"/>
      <c r="I11" s="171">
        <f t="shared" si="0"/>
        <v>0</v>
      </c>
      <c r="J11" s="228">
        <f>IFERROR(C11+D11+F11+H11,0)</f>
        <v>0</v>
      </c>
      <c r="K11" s="174">
        <f t="shared" si="1"/>
        <v>0</v>
      </c>
    </row>
    <row r="12" spans="2:17" ht="19.8" x14ac:dyDescent="0.25">
      <c r="B12" s="242">
        <v>45112</v>
      </c>
      <c r="C12" s="284"/>
      <c r="D12" s="284"/>
      <c r="E12" s="284"/>
      <c r="F12" s="266"/>
      <c r="G12" s="262"/>
      <c r="H12" s="263"/>
      <c r="I12" s="171">
        <f t="shared" si="0"/>
        <v>0</v>
      </c>
      <c r="J12" s="228">
        <f t="shared" ref="J12:J37" si="3">IFERROR(C12+D12+F12+H12,0)</f>
        <v>0</v>
      </c>
      <c r="K12" s="174">
        <f t="shared" si="1"/>
        <v>0</v>
      </c>
    </row>
    <row r="13" spans="2:17" ht="19.8" x14ac:dyDescent="0.25">
      <c r="B13" s="242">
        <v>45113</v>
      </c>
      <c r="C13" s="284"/>
      <c r="D13" s="284"/>
      <c r="E13" s="284"/>
      <c r="F13" s="266"/>
      <c r="G13" s="269"/>
      <c r="H13" s="263"/>
      <c r="I13" s="171">
        <f t="shared" si="0"/>
        <v>0</v>
      </c>
      <c r="J13" s="228">
        <f t="shared" si="3"/>
        <v>0</v>
      </c>
      <c r="K13" s="174">
        <f t="shared" si="1"/>
        <v>0</v>
      </c>
    </row>
    <row r="14" spans="2:17" ht="19.8" x14ac:dyDescent="0.25">
      <c r="B14" s="242">
        <v>45114</v>
      </c>
      <c r="C14" s="284"/>
      <c r="D14" s="284"/>
      <c r="E14" s="284"/>
      <c r="F14" s="266"/>
      <c r="G14" s="269"/>
      <c r="H14" s="263"/>
      <c r="I14" s="171">
        <f t="shared" si="0"/>
        <v>0</v>
      </c>
      <c r="J14" s="228">
        <f t="shared" si="3"/>
        <v>0</v>
      </c>
      <c r="K14" s="174">
        <f t="shared" si="1"/>
        <v>0</v>
      </c>
    </row>
    <row r="15" spans="2:17" ht="19.8" x14ac:dyDescent="0.25">
      <c r="B15" s="242">
        <v>45115</v>
      </c>
      <c r="C15" s="284"/>
      <c r="D15" s="284"/>
      <c r="E15" s="284"/>
      <c r="F15" s="266"/>
      <c r="G15" s="269"/>
      <c r="H15" s="263"/>
      <c r="I15" s="171">
        <f t="shared" si="0"/>
        <v>0</v>
      </c>
      <c r="J15" s="228">
        <f t="shared" si="3"/>
        <v>0</v>
      </c>
      <c r="K15" s="174">
        <f t="shared" si="1"/>
        <v>0</v>
      </c>
    </row>
    <row r="16" spans="2:17" ht="19.8" x14ac:dyDescent="0.25">
      <c r="B16" s="248">
        <v>45116</v>
      </c>
      <c r="C16" s="300"/>
      <c r="D16" s="300"/>
      <c r="E16" s="300"/>
      <c r="F16" s="270"/>
      <c r="G16" s="258"/>
      <c r="H16" s="259"/>
      <c r="I16" s="171">
        <f t="shared" si="0"/>
        <v>0</v>
      </c>
      <c r="J16" s="228">
        <f t="shared" si="3"/>
        <v>0</v>
      </c>
      <c r="K16" s="174">
        <f t="shared" si="1"/>
        <v>0</v>
      </c>
    </row>
    <row r="17" spans="2:11" ht="19.8" x14ac:dyDescent="0.25">
      <c r="B17" s="248">
        <v>45117</v>
      </c>
      <c r="C17" s="343"/>
      <c r="D17" s="343"/>
      <c r="E17" s="343"/>
      <c r="F17" s="257"/>
      <c r="G17" s="260"/>
      <c r="H17" s="259"/>
      <c r="I17" s="171">
        <f t="shared" si="0"/>
        <v>0</v>
      </c>
      <c r="J17" s="228">
        <f t="shared" si="3"/>
        <v>0</v>
      </c>
      <c r="K17" s="174">
        <f t="shared" si="1"/>
        <v>0</v>
      </c>
    </row>
    <row r="18" spans="2:11" ht="19.8" x14ac:dyDescent="0.25">
      <c r="B18" s="242">
        <v>45118</v>
      </c>
      <c r="C18" s="284"/>
      <c r="D18" s="284"/>
      <c r="E18" s="284"/>
      <c r="F18" s="266"/>
      <c r="G18" s="262"/>
      <c r="H18" s="263"/>
      <c r="I18" s="171">
        <f t="shared" si="0"/>
        <v>0</v>
      </c>
      <c r="J18" s="228">
        <f t="shared" si="3"/>
        <v>0</v>
      </c>
      <c r="K18" s="174">
        <f t="shared" si="1"/>
        <v>0</v>
      </c>
    </row>
    <row r="19" spans="2:11" ht="19.8" x14ac:dyDescent="0.25">
      <c r="B19" s="242">
        <v>45119</v>
      </c>
      <c r="C19" s="284"/>
      <c r="D19" s="284"/>
      <c r="E19" s="284"/>
      <c r="F19" s="266"/>
      <c r="G19" s="262"/>
      <c r="H19" s="263"/>
      <c r="I19" s="171">
        <f t="shared" si="0"/>
        <v>0</v>
      </c>
      <c r="J19" s="228">
        <f t="shared" si="3"/>
        <v>0</v>
      </c>
      <c r="K19" s="174">
        <f t="shared" si="1"/>
        <v>0</v>
      </c>
    </row>
    <row r="20" spans="2:11" ht="19.8" x14ac:dyDescent="0.25">
      <c r="B20" s="242">
        <v>45120</v>
      </c>
      <c r="C20" s="284"/>
      <c r="D20" s="284"/>
      <c r="E20" s="284"/>
      <c r="F20" s="266"/>
      <c r="G20" s="269"/>
      <c r="H20" s="263"/>
      <c r="I20" s="171">
        <f t="shared" si="0"/>
        <v>0</v>
      </c>
      <c r="J20" s="228">
        <f t="shared" si="3"/>
        <v>0</v>
      </c>
      <c r="K20" s="174">
        <f t="shared" si="1"/>
        <v>0</v>
      </c>
    </row>
    <row r="21" spans="2:11" ht="19.8" x14ac:dyDescent="0.25">
      <c r="B21" s="242">
        <v>45121</v>
      </c>
      <c r="C21" s="284"/>
      <c r="D21" s="284"/>
      <c r="E21" s="284"/>
      <c r="F21" s="266"/>
      <c r="G21" s="269"/>
      <c r="H21" s="263"/>
      <c r="I21" s="171">
        <f t="shared" si="0"/>
        <v>0</v>
      </c>
      <c r="J21" s="228">
        <f t="shared" si="3"/>
        <v>0</v>
      </c>
      <c r="K21" s="174">
        <f t="shared" si="1"/>
        <v>0</v>
      </c>
    </row>
    <row r="22" spans="2:11" ht="19.8" x14ac:dyDescent="0.25">
      <c r="B22" s="242">
        <v>45122</v>
      </c>
      <c r="C22" s="284"/>
      <c r="D22" s="284"/>
      <c r="E22" s="284"/>
      <c r="F22" s="266"/>
      <c r="G22" s="269"/>
      <c r="H22" s="263"/>
      <c r="I22" s="171">
        <f t="shared" si="0"/>
        <v>0</v>
      </c>
      <c r="J22" s="228">
        <f t="shared" si="3"/>
        <v>0</v>
      </c>
      <c r="K22" s="174">
        <f t="shared" si="1"/>
        <v>0</v>
      </c>
    </row>
    <row r="23" spans="2:11" ht="19.8" x14ac:dyDescent="0.25">
      <c r="B23" s="248">
        <v>45123</v>
      </c>
      <c r="C23" s="300"/>
      <c r="D23" s="300"/>
      <c r="E23" s="300"/>
      <c r="F23" s="270"/>
      <c r="G23" s="258"/>
      <c r="H23" s="259"/>
      <c r="I23" s="171">
        <f t="shared" si="0"/>
        <v>0</v>
      </c>
      <c r="J23" s="228">
        <f t="shared" si="3"/>
        <v>0</v>
      </c>
      <c r="K23" s="174">
        <f t="shared" si="1"/>
        <v>0</v>
      </c>
    </row>
    <row r="24" spans="2:11" ht="19.8" x14ac:dyDescent="0.25">
      <c r="B24" s="248">
        <v>45124</v>
      </c>
      <c r="C24" s="343"/>
      <c r="D24" s="343"/>
      <c r="E24" s="343"/>
      <c r="F24" s="257"/>
      <c r="G24" s="260"/>
      <c r="H24" s="259"/>
      <c r="I24" s="171">
        <f t="shared" si="0"/>
        <v>0</v>
      </c>
      <c r="J24" s="228">
        <f t="shared" si="3"/>
        <v>0</v>
      </c>
      <c r="K24" s="174">
        <f t="shared" si="1"/>
        <v>0</v>
      </c>
    </row>
    <row r="25" spans="2:11" ht="19.8" x14ac:dyDescent="0.25">
      <c r="B25" s="242">
        <v>45125</v>
      </c>
      <c r="C25" s="284"/>
      <c r="D25" s="284"/>
      <c r="E25" s="284"/>
      <c r="F25" s="266"/>
      <c r="G25" s="262"/>
      <c r="H25" s="263"/>
      <c r="I25" s="171">
        <f t="shared" si="0"/>
        <v>0</v>
      </c>
      <c r="J25" s="228">
        <f t="shared" si="3"/>
        <v>0</v>
      </c>
      <c r="K25" s="174">
        <f t="shared" si="1"/>
        <v>0</v>
      </c>
    </row>
    <row r="26" spans="2:11" ht="19.8" x14ac:dyDescent="0.25">
      <c r="B26" s="242">
        <v>45126</v>
      </c>
      <c r="C26" s="284"/>
      <c r="D26" s="284"/>
      <c r="E26" s="284"/>
      <c r="F26" s="266"/>
      <c r="G26" s="262"/>
      <c r="H26" s="263"/>
      <c r="I26" s="171">
        <f t="shared" si="0"/>
        <v>0</v>
      </c>
      <c r="J26" s="228">
        <f t="shared" si="3"/>
        <v>0</v>
      </c>
      <c r="K26" s="174">
        <f t="shared" si="1"/>
        <v>0</v>
      </c>
    </row>
    <row r="27" spans="2:11" ht="19.8" x14ac:dyDescent="0.25">
      <c r="B27" s="242">
        <v>45127</v>
      </c>
      <c r="C27" s="284"/>
      <c r="D27" s="284"/>
      <c r="E27" s="284"/>
      <c r="F27" s="266"/>
      <c r="G27" s="269"/>
      <c r="H27" s="263"/>
      <c r="I27" s="171">
        <f t="shared" si="0"/>
        <v>0</v>
      </c>
      <c r="J27" s="228">
        <f t="shared" si="3"/>
        <v>0</v>
      </c>
      <c r="K27" s="174">
        <f t="shared" si="1"/>
        <v>0</v>
      </c>
    </row>
    <row r="28" spans="2:11" ht="19.8" x14ac:dyDescent="0.25">
      <c r="B28" s="242">
        <v>45128</v>
      </c>
      <c r="C28" s="284"/>
      <c r="D28" s="284"/>
      <c r="E28" s="284"/>
      <c r="F28" s="266"/>
      <c r="G28" s="269"/>
      <c r="H28" s="263"/>
      <c r="I28" s="171">
        <f t="shared" si="0"/>
        <v>0</v>
      </c>
      <c r="J28" s="228">
        <f t="shared" si="3"/>
        <v>0</v>
      </c>
      <c r="K28" s="174">
        <f t="shared" si="1"/>
        <v>0</v>
      </c>
    </row>
    <row r="29" spans="2:11" ht="19.8" x14ac:dyDescent="0.25">
      <c r="B29" s="242">
        <v>45129</v>
      </c>
      <c r="C29" s="284"/>
      <c r="D29" s="284"/>
      <c r="E29" s="284"/>
      <c r="F29" s="266"/>
      <c r="G29" s="269"/>
      <c r="H29" s="263"/>
      <c r="I29" s="171">
        <f t="shared" si="0"/>
        <v>0</v>
      </c>
      <c r="J29" s="228">
        <f t="shared" si="3"/>
        <v>0</v>
      </c>
      <c r="K29" s="174">
        <f t="shared" si="1"/>
        <v>0</v>
      </c>
    </row>
    <row r="30" spans="2:11" ht="19.8" x14ac:dyDescent="0.25">
      <c r="B30" s="248">
        <v>45130</v>
      </c>
      <c r="C30" s="300"/>
      <c r="D30" s="300"/>
      <c r="E30" s="300"/>
      <c r="F30" s="270"/>
      <c r="G30" s="258"/>
      <c r="H30" s="259"/>
      <c r="I30" s="171">
        <f t="shared" si="0"/>
        <v>0</v>
      </c>
      <c r="J30" s="228">
        <f t="shared" si="3"/>
        <v>0</v>
      </c>
      <c r="K30" s="174">
        <f t="shared" si="1"/>
        <v>0</v>
      </c>
    </row>
    <row r="31" spans="2:11" ht="19.8" x14ac:dyDescent="0.25">
      <c r="B31" s="248">
        <v>45131</v>
      </c>
      <c r="C31" s="343"/>
      <c r="D31" s="343"/>
      <c r="E31" s="343"/>
      <c r="F31" s="257"/>
      <c r="G31" s="260"/>
      <c r="H31" s="259"/>
      <c r="I31" s="171">
        <f t="shared" si="0"/>
        <v>0</v>
      </c>
      <c r="J31" s="228">
        <f t="shared" si="3"/>
        <v>0</v>
      </c>
      <c r="K31" s="174">
        <f t="shared" si="1"/>
        <v>0</v>
      </c>
    </row>
    <row r="32" spans="2:11" ht="19.8" x14ac:dyDescent="0.25">
      <c r="B32" s="242">
        <v>45132</v>
      </c>
      <c r="C32" s="284"/>
      <c r="D32" s="284"/>
      <c r="E32" s="284"/>
      <c r="F32" s="266"/>
      <c r="G32" s="262"/>
      <c r="H32" s="263"/>
      <c r="I32" s="171">
        <f t="shared" si="0"/>
        <v>0</v>
      </c>
      <c r="J32" s="228">
        <f t="shared" si="3"/>
        <v>0</v>
      </c>
      <c r="K32" s="174">
        <f t="shared" si="1"/>
        <v>0</v>
      </c>
    </row>
    <row r="33" spans="2:11" ht="19.8" x14ac:dyDescent="0.25">
      <c r="B33" s="242">
        <v>45133</v>
      </c>
      <c r="C33" s="284"/>
      <c r="D33" s="284"/>
      <c r="E33" s="284"/>
      <c r="F33" s="266"/>
      <c r="G33" s="262"/>
      <c r="H33" s="263"/>
      <c r="I33" s="171">
        <f t="shared" si="0"/>
        <v>0</v>
      </c>
      <c r="J33" s="228">
        <f t="shared" si="3"/>
        <v>0</v>
      </c>
      <c r="K33" s="174">
        <f t="shared" si="1"/>
        <v>0</v>
      </c>
    </row>
    <row r="34" spans="2:11" ht="19.8" x14ac:dyDescent="0.25">
      <c r="B34" s="242">
        <v>45134</v>
      </c>
      <c r="C34" s="284"/>
      <c r="D34" s="284"/>
      <c r="E34" s="284"/>
      <c r="F34" s="266"/>
      <c r="G34" s="269"/>
      <c r="H34" s="263"/>
      <c r="I34" s="171">
        <f t="shared" si="0"/>
        <v>0</v>
      </c>
      <c r="J34" s="228">
        <f t="shared" si="3"/>
        <v>0</v>
      </c>
      <c r="K34" s="174">
        <f t="shared" si="1"/>
        <v>0</v>
      </c>
    </row>
    <row r="35" spans="2:11" ht="19.8" x14ac:dyDescent="0.25">
      <c r="B35" s="242">
        <v>45135</v>
      </c>
      <c r="C35" s="284"/>
      <c r="D35" s="284"/>
      <c r="E35" s="284"/>
      <c r="F35" s="266"/>
      <c r="G35" s="269"/>
      <c r="H35" s="263"/>
      <c r="I35" s="171">
        <f t="shared" si="0"/>
        <v>0</v>
      </c>
      <c r="J35" s="228">
        <f t="shared" si="3"/>
        <v>0</v>
      </c>
      <c r="K35" s="174">
        <f t="shared" si="1"/>
        <v>0</v>
      </c>
    </row>
    <row r="36" spans="2:11" ht="19.8" x14ac:dyDescent="0.25">
      <c r="B36" s="248">
        <v>45136</v>
      </c>
      <c r="C36" s="300"/>
      <c r="D36" s="300"/>
      <c r="E36" s="300"/>
      <c r="F36" s="270"/>
      <c r="G36" s="258"/>
      <c r="H36" s="259"/>
      <c r="I36" s="171">
        <f t="shared" si="0"/>
        <v>0</v>
      </c>
      <c r="J36" s="228">
        <f t="shared" si="3"/>
        <v>0</v>
      </c>
      <c r="K36" s="174">
        <f t="shared" si="1"/>
        <v>0</v>
      </c>
    </row>
    <row r="37" spans="2:11" ht="19.8" x14ac:dyDescent="0.25">
      <c r="B37" s="248">
        <v>45137</v>
      </c>
      <c r="C37" s="431"/>
      <c r="D37" s="431"/>
      <c r="E37" s="431"/>
      <c r="F37" s="275"/>
      <c r="G37" s="432"/>
      <c r="H37" s="276"/>
      <c r="I37" s="208">
        <f t="shared" si="0"/>
        <v>0</v>
      </c>
      <c r="J37" s="228">
        <f t="shared" si="3"/>
        <v>0</v>
      </c>
      <c r="K37" s="176">
        <f t="shared" si="1"/>
        <v>0</v>
      </c>
    </row>
    <row r="38" spans="2:11" ht="20.399999999999999" thickBot="1" x14ac:dyDescent="0.3">
      <c r="B38" s="435">
        <v>45138</v>
      </c>
      <c r="C38" s="301"/>
      <c r="D38" s="301"/>
      <c r="E38" s="301"/>
      <c r="F38" s="286"/>
      <c r="G38" s="296"/>
      <c r="H38" s="289"/>
      <c r="I38" s="173">
        <f t="shared" ref="I38" si="4">E38</f>
        <v>0</v>
      </c>
      <c r="J38" s="229">
        <f>IFERROR(C38+D38+F38+H38,0)</f>
        <v>0</v>
      </c>
      <c r="K38" s="175">
        <f t="shared" ref="K38" si="5">IFERROR(J38/60,0)</f>
        <v>0</v>
      </c>
    </row>
    <row r="39" spans="2:11" ht="20.25" customHeight="1" thickTop="1" x14ac:dyDescent="0.25"/>
  </sheetData>
  <sheetProtection algorithmName="SHA-512" hashValue="fKNWmWYVJXx/LPwk+XmkhOHh9vcazQQDVabPnOW5X8q/BPzWUS2RKT9IzlPyR0NwflQG/ugrWIxnC3ORFpb8Bg==" saltValue="xm8Tsi3W7CMAcvkRA7wWDg==" spinCount="100000" sheet="1" formatColumns="0"/>
  <mergeCells count="11">
    <mergeCell ref="I4:I5"/>
    <mergeCell ref="J4:K4"/>
    <mergeCell ref="J5:K5"/>
    <mergeCell ref="J6:K6"/>
    <mergeCell ref="B1:I1"/>
    <mergeCell ref="J1:K1"/>
    <mergeCell ref="H2:H3"/>
    <mergeCell ref="I2:I3"/>
    <mergeCell ref="J2:K2"/>
    <mergeCell ref="C3:E3"/>
    <mergeCell ref="J3:K3"/>
  </mergeCells>
  <dataValidations count="19">
    <dataValidation allowBlank="1" showErrorMessage="1" sqref="I35:I38 F5:G6 L1:L6 N1:N2 J8:L37 F2:G3 M10:Q37 R7:XFD37 P7:Q9 L38:XFD1048576 P1:XFD6 M5:N7 I2 A2:A1048576 J38:K38 B39:K1048576 H31 H17 H24 H10 O1:O7 B8:F38" xr:uid="{00000000-0002-0000-1C00-000000000000}"/>
    <dataValidation allowBlank="1" showInputMessage="1" showErrorMessage="1" prompt="Use this worksheet to track hours worked in a work week. Enter Date and Times in TimeSheet table. Total Hours, Regular Hours and Overtime Hours are automatically calculated" sqref="A1" xr:uid="{00000000-0002-0000-1C00-000001000000}"/>
    <dataValidation allowBlank="1" showInputMessage="1" showErrorMessage="1" prompt="Enter Teacher and School details in cells below" sqref="B1" xr:uid="{00000000-0002-0000-1C00-000002000000}"/>
    <dataValidation allowBlank="1" showInputMessage="1" showErrorMessage="1" prompt="Enter Teacher Name and FTE in cells to the right" sqref="B2" xr:uid="{00000000-0002-0000-1C00-000003000000}"/>
    <dataValidation allowBlank="1" showInputMessage="1" showErrorMessage="1" prompt="Enter Teacher Name in this cell" sqref="C2" xr:uid="{00000000-0002-0000-1C00-000004000000}"/>
    <dataValidation allowBlank="1" showInputMessage="1" showErrorMessage="1" prompt="Enter Teacher's FTE in this cell" sqref="D2" xr:uid="{B2B2CDA0-366E-45F8-9DBB-275F5AF1002B}"/>
    <dataValidation allowBlank="1" showInputMessage="1" showErrorMessage="1" prompt="Enter School Name in cell to the right" sqref="B3" xr:uid="{00000000-0002-0000-1C00-000006000000}"/>
    <dataValidation allowBlank="1" showInputMessage="1" showErrorMessage="1" prompt="Enter School Name in this cell" sqref="C3" xr:uid="{00000000-0002-0000-1C00-000007000000}"/>
    <dataValidation allowBlank="1" showInputMessage="1" showErrorMessage="1" prompt="Enter Total Assignable Hours in cell below" sqref="B5" xr:uid="{00000000-0002-0000-1C00-000008000000}"/>
    <dataValidation allowBlank="1" showInputMessage="1" showErrorMessage="1" prompt="Total Assignable Hours Worked are automatically calculated in cell below" sqref="D5" xr:uid="{00000000-0002-0000-1C00-000009000000}"/>
    <dataValidation allowBlank="1" showInputMessage="1" showErrorMessage="1" prompt="Regular Hours are automatically calculated in cell below" sqref="C5" xr:uid="{00000000-0002-0000-1C00-00000A000000}"/>
    <dataValidation allowBlank="1" showInputMessage="1" showErrorMessage="1" prompt="Enter Total Work Week Hours in this cell" sqref="B6" xr:uid="{00000000-0002-0000-1C00-00000B000000}"/>
    <dataValidation allowBlank="1" showInputMessage="1" showErrorMessage="1" prompt="Total Hours Worked are automatically calculated in this cell" sqref="C6:D6" xr:uid="{00000000-0002-0000-1C00-00000C000000}"/>
    <dataValidation allowBlank="1" showInputMessage="1" showErrorMessage="1" prompt="Enter Date in this column under this heading. Use heading filters to find specific entries" sqref="B7" xr:uid="{00000000-0002-0000-1C00-00000D000000}"/>
    <dataValidation allowBlank="1" showInputMessage="1" showErrorMessage="1" prompt="Enter Assigned Time After School in this column under this heading." sqref="H7 I8:I34" xr:uid="{00000000-0002-0000-1C00-00000E000000}"/>
    <dataValidation allowBlank="1" showInputMessage="1" showErrorMessage="1" prompt="Assigned Hours Worked are automatically calculated in this column under this heading." sqref="J7:K7" xr:uid="{00000000-0002-0000-1C00-00000F000000}"/>
    <dataValidation allowBlank="1" showInputMessage="1" showErrorMessage="1" prompt="Total Assignable Hours Worked to date automatically calculated in this cell." sqref="E6 I6" xr:uid="{00000000-0002-0000-1C00-000010000000}"/>
    <dataValidation allowBlank="1" showInputMessage="1" showErrorMessage="1" prompt="Total Assignable Hours Worked to date are automatically calculated in cell below" sqref="I4 E5" xr:uid="{00000000-0002-0000-1C00-000011000000}"/>
    <dataValidation allowBlank="1" showInputMessage="1" showErrorMessage="1" prompt="adsfa" sqref="H2" xr:uid="{00000000-0002-0000-1C00-000012000000}"/>
  </dataValidations>
  <hyperlinks>
    <hyperlink ref="J2" location="'Mon-Day 1-S1'!Print_Titles" display="MON | Day 1 - Sem 1" xr:uid="{00000000-0004-0000-1C00-000002000000}"/>
    <hyperlink ref="J3" location="'Tue-Day 2-S1'!Print_Titles" display="TUE | Day 2 - Sem 1" xr:uid="{00000000-0004-0000-1C00-000003000000}"/>
    <hyperlink ref="J4" location="'Wed-Day 3-S1'!Print_Titles" display="WED | Day 3 - Sem 1" xr:uid="{00000000-0004-0000-1C00-000004000000}"/>
    <hyperlink ref="J5" location="'Thu-Day 4-S1'!Print_Titles" display="THU | Day 4 - Sem 1" xr:uid="{00000000-0004-0000-1C00-000005000000}"/>
    <hyperlink ref="J6" location="'Fri-Day 5-S1'!Print_Titles" display="FRI | Day 5 - Sem 1" xr:uid="{00000000-0004-0000-1C00-000006000000}"/>
    <hyperlink ref="M2" location="'Day 6-S2'!A1" display="Day 6 - Sem 1" xr:uid="{00000000-0004-0000-1C00-000007000000}"/>
    <hyperlink ref="M3" location="'Early Out 1-S2'!A1" display="Early Out 1 - Sem 1" xr:uid="{00000000-0004-0000-1C00-000008000000}"/>
    <hyperlink ref="M4" location="'Early Out 2-S2'!A1" display="Early Out 2 - Sem 1" xr:uid="{00000000-0004-0000-1C00-000009000000}"/>
    <hyperlink ref="J2:K2" location="'Mon-Day 1-S2'!A1" display="MON | Day 1 - Sem 1" xr:uid="{00000000-0004-0000-1C00-00000A000000}"/>
    <hyperlink ref="J3:K3" location="'Tue-Day 2-S2'!A1" display="TUE | Day 2 - Sem 1" xr:uid="{00000000-0004-0000-1C00-00000B000000}"/>
    <hyperlink ref="J4:K4" location="'Wed-Day 3-S2'!A1" display="WED | Day 3 - Sem 1" xr:uid="{00000000-0004-0000-1C00-00000C000000}"/>
    <hyperlink ref="J5:K5" location="'Thu-Day 4-S2'!A1" display="THU | Day 4 - Sem 1" xr:uid="{00000000-0004-0000-1C00-00000D000000}"/>
    <hyperlink ref="J6:K6" location="'Fri-Day 5-S2'!A1" display="FRI | Day 5 - Sem 1" xr:uid="{00000000-0004-0000-1C00-00000E000000}"/>
  </hyperlinks>
  <printOptions horizontalCentered="1"/>
  <pageMargins left="0.25" right="0.25" top="0.75" bottom="0.75" header="0.3" footer="0.3"/>
  <pageSetup scale="56" fitToHeight="0" orientation="landscape"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918A7002-EF52-46CD-B1EE-300B67392DF4}">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tint="-0.14999847407452621"/>
    <pageSetUpPr autoPageBreaks="0" fitToPage="1"/>
  </sheetPr>
  <dimension ref="A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90625" defaultRowHeight="25.5" customHeight="1" thickBottom="1" x14ac:dyDescent="0.25"/>
  <cols>
    <col min="1" max="1" width="2.08984375" customWidth="1"/>
    <col min="2" max="2" width="21.90625" customWidth="1"/>
    <col min="3" max="3" width="16.453125" customWidth="1"/>
    <col min="4" max="4" width="17.90625" customWidth="1"/>
    <col min="5" max="5" width="17.453125" customWidth="1"/>
    <col min="6" max="6" width="15.90625" customWidth="1"/>
    <col min="7" max="7" width="10.90625" customWidth="1"/>
    <col min="8" max="8" width="12.08984375" customWidth="1"/>
    <col min="9" max="9" width="16.08984375" customWidth="1"/>
    <col min="10" max="10" width="18.90625" customWidth="1"/>
    <col min="11" max="11" width="2.08984375" customWidth="1"/>
  </cols>
  <sheetData>
    <row r="1" spans="1:11" ht="69" customHeight="1" thickBot="1" x14ac:dyDescent="0.6">
      <c r="B1" s="133" t="s">
        <v>98</v>
      </c>
      <c r="C1" s="1"/>
      <c r="D1" s="32"/>
      <c r="E1" s="48" t="s">
        <v>50</v>
      </c>
      <c r="F1" s="49">
        <f>C2+F2</f>
        <v>0</v>
      </c>
      <c r="G1" s="613"/>
      <c r="H1" s="613"/>
    </row>
    <row r="2" spans="1:11" ht="70.5" customHeight="1" thickBot="1" x14ac:dyDescent="0.35">
      <c r="A2" s="16"/>
      <c r="B2" s="35" t="s">
        <v>39</v>
      </c>
      <c r="C2" s="38">
        <f>C38</f>
        <v>0</v>
      </c>
      <c r="D2" s="36" t="s">
        <v>18</v>
      </c>
      <c r="E2" s="37" t="s">
        <v>40</v>
      </c>
      <c r="F2" s="39">
        <f>E38</f>
        <v>0</v>
      </c>
      <c r="G2" s="614" t="s">
        <v>18</v>
      </c>
      <c r="H2" s="615"/>
      <c r="I2" s="33"/>
      <c r="J2" s="3"/>
    </row>
    <row r="3" spans="1:11" ht="32.25" customHeight="1" thickBot="1" x14ac:dyDescent="0.35">
      <c r="B3" s="50" t="s">
        <v>3</v>
      </c>
      <c r="C3" s="51" t="s">
        <v>1</v>
      </c>
      <c r="D3" s="51" t="s">
        <v>2</v>
      </c>
      <c r="E3" s="51" t="s">
        <v>16</v>
      </c>
      <c r="F3" s="92" t="s">
        <v>20</v>
      </c>
      <c r="G3" s="52" t="s">
        <v>109</v>
      </c>
      <c r="H3" s="149" t="s">
        <v>47</v>
      </c>
      <c r="I3" s="2"/>
      <c r="J3" s="3"/>
    </row>
    <row r="4" spans="1:11" ht="25.5" customHeight="1" thickBot="1" x14ac:dyDescent="0.25">
      <c r="B4" s="110" t="s">
        <v>71</v>
      </c>
      <c r="C4" s="75"/>
      <c r="D4" s="75"/>
      <c r="E4" s="80">
        <f t="shared" ref="E4:E13" si="0">IFERROR((D4-C4)*24*60,0)</f>
        <v>0</v>
      </c>
      <c r="F4" s="85"/>
      <c r="G4" s="85"/>
      <c r="H4" s="148"/>
      <c r="I4" s="4"/>
      <c r="J4" s="5"/>
      <c r="K4" t="s">
        <v>0</v>
      </c>
    </row>
    <row r="5" spans="1:11" ht="25.5" customHeight="1" thickBot="1" x14ac:dyDescent="0.25">
      <c r="B5" s="111" t="s">
        <v>58</v>
      </c>
      <c r="C5" s="76"/>
      <c r="D5" s="76"/>
      <c r="E5" s="80">
        <f t="shared" si="0"/>
        <v>0</v>
      </c>
      <c r="F5" s="85"/>
      <c r="G5" s="85"/>
      <c r="H5" s="148"/>
      <c r="I5" s="6"/>
      <c r="J5" s="6"/>
      <c r="K5" t="s">
        <v>0</v>
      </c>
    </row>
    <row r="6" spans="1:11" ht="25.5" customHeight="1" thickBot="1" x14ac:dyDescent="0.25">
      <c r="B6" s="112" t="s">
        <v>4</v>
      </c>
      <c r="C6" s="74"/>
      <c r="D6" s="74"/>
      <c r="E6" s="79">
        <f t="shared" si="0"/>
        <v>0</v>
      </c>
      <c r="F6" s="86">
        <f>E6</f>
        <v>0</v>
      </c>
      <c r="G6" s="145"/>
      <c r="H6" s="85"/>
      <c r="I6" s="7"/>
      <c r="J6" s="7"/>
    </row>
    <row r="7" spans="1:11" ht="25.5" customHeight="1" thickBot="1" x14ac:dyDescent="0.25">
      <c r="B7" s="111" t="s">
        <v>7</v>
      </c>
      <c r="C7" s="76"/>
      <c r="D7" s="76"/>
      <c r="E7" s="80">
        <f t="shared" si="0"/>
        <v>0</v>
      </c>
      <c r="F7" s="85"/>
      <c r="G7" s="85"/>
      <c r="H7" s="148"/>
      <c r="I7" s="7"/>
      <c r="J7" s="7"/>
    </row>
    <row r="8" spans="1:11" ht="25.5" customHeight="1" thickBot="1" x14ac:dyDescent="0.25">
      <c r="B8" s="112" t="s">
        <v>5</v>
      </c>
      <c r="C8" s="74"/>
      <c r="D8" s="74"/>
      <c r="E8" s="79">
        <f t="shared" si="0"/>
        <v>0</v>
      </c>
      <c r="F8" s="86">
        <f>E8</f>
        <v>0</v>
      </c>
      <c r="G8" s="145"/>
      <c r="H8" s="85"/>
      <c r="I8" s="82"/>
      <c r="J8" s="7"/>
    </row>
    <row r="9" spans="1:11" ht="25.5" customHeight="1" thickBot="1" x14ac:dyDescent="0.25">
      <c r="B9" s="111" t="s">
        <v>7</v>
      </c>
      <c r="C9" s="76"/>
      <c r="D9" s="76"/>
      <c r="E9" s="216">
        <f t="shared" si="0"/>
        <v>0</v>
      </c>
      <c r="F9" s="85"/>
      <c r="G9" s="85"/>
      <c r="H9" s="148"/>
      <c r="I9" s="7"/>
      <c r="J9" s="7"/>
    </row>
    <row r="10" spans="1:11" ht="25.5" customHeight="1" thickBot="1" x14ac:dyDescent="0.25">
      <c r="B10" s="112" t="s">
        <v>6</v>
      </c>
      <c r="C10" s="74"/>
      <c r="D10" s="74"/>
      <c r="E10" s="79">
        <f t="shared" si="0"/>
        <v>0</v>
      </c>
      <c r="F10" s="86">
        <f>E10</f>
        <v>0</v>
      </c>
      <c r="G10" s="145"/>
      <c r="H10" s="85"/>
      <c r="I10" s="7"/>
      <c r="J10" s="7"/>
    </row>
    <row r="11" spans="1:11" ht="25.5" customHeight="1" thickBot="1" x14ac:dyDescent="0.25">
      <c r="B11" s="111" t="s">
        <v>7</v>
      </c>
      <c r="C11" s="76"/>
      <c r="D11" s="76"/>
      <c r="E11" s="80">
        <f t="shared" si="0"/>
        <v>0</v>
      </c>
      <c r="F11" s="85"/>
      <c r="G11" s="85"/>
      <c r="H11" s="148"/>
      <c r="I11" s="7"/>
      <c r="J11" s="7"/>
    </row>
    <row r="12" spans="1:11" ht="36" customHeight="1" thickBot="1" x14ac:dyDescent="0.25">
      <c r="B12" s="111" t="s">
        <v>72</v>
      </c>
      <c r="C12" s="76"/>
      <c r="D12" s="76"/>
      <c r="E12" s="80">
        <f t="shared" si="0"/>
        <v>0</v>
      </c>
      <c r="F12" s="85"/>
      <c r="G12" s="85"/>
      <c r="H12" s="148"/>
      <c r="I12" s="7"/>
      <c r="J12" s="7"/>
    </row>
    <row r="13" spans="1:11" ht="25.5" customHeight="1" thickBot="1" x14ac:dyDescent="0.25">
      <c r="B13" s="111" t="s">
        <v>7</v>
      </c>
      <c r="C13" s="76"/>
      <c r="D13" s="76"/>
      <c r="E13" s="80">
        <f t="shared" si="0"/>
        <v>0</v>
      </c>
      <c r="F13" s="85"/>
      <c r="G13" s="85"/>
      <c r="H13" s="148"/>
      <c r="I13" s="7"/>
      <c r="J13" s="7"/>
    </row>
    <row r="14" spans="1:11" ht="25.5" customHeight="1" thickBot="1" x14ac:dyDescent="0.25">
      <c r="B14" s="112" t="s">
        <v>132</v>
      </c>
      <c r="C14" s="74"/>
      <c r="D14" s="74"/>
      <c r="E14" s="79">
        <f>IFERROR((D14-C14)*24*60,0)</f>
        <v>0</v>
      </c>
      <c r="F14" s="86">
        <f>E14</f>
        <v>0</v>
      </c>
      <c r="G14" s="145"/>
      <c r="H14" s="85"/>
      <c r="I14" s="7"/>
      <c r="J14" s="7"/>
    </row>
    <row r="15" spans="1:11" ht="25.5" customHeight="1" thickBot="1" x14ac:dyDescent="0.25">
      <c r="B15" s="111" t="s">
        <v>7</v>
      </c>
      <c r="C15" s="76"/>
      <c r="D15" s="76"/>
      <c r="E15" s="80">
        <f>IFERROR((D15-C15)*24*60,0)</f>
        <v>0</v>
      </c>
      <c r="F15" s="85"/>
      <c r="G15" s="85"/>
      <c r="H15" s="148"/>
      <c r="I15" s="7"/>
      <c r="J15" s="7"/>
    </row>
    <row r="16" spans="1:11" ht="25.5" customHeight="1" thickBot="1" x14ac:dyDescent="0.25">
      <c r="B16" s="112" t="s">
        <v>73</v>
      </c>
      <c r="C16" s="74"/>
      <c r="D16" s="74"/>
      <c r="E16" s="79">
        <f>IFERROR((D16-C16)*24*60,0)</f>
        <v>0</v>
      </c>
      <c r="F16" s="86">
        <f>E16</f>
        <v>0</v>
      </c>
      <c r="G16" s="145"/>
      <c r="H16" s="85"/>
      <c r="I16" s="7"/>
      <c r="J16" s="7"/>
    </row>
    <row r="17" spans="2:10" ht="25.5" customHeight="1" thickBot="1" x14ac:dyDescent="0.25">
      <c r="B17" s="111" t="s">
        <v>7</v>
      </c>
      <c r="C17" s="76"/>
      <c r="D17" s="76"/>
      <c r="E17" s="80">
        <f t="shared" ref="E17:E22" si="1">IFERROR((D17-C17)*24*60,0)</f>
        <v>0</v>
      </c>
      <c r="F17" s="85"/>
      <c r="G17" s="85"/>
      <c r="H17" s="148"/>
      <c r="I17" s="7"/>
      <c r="J17" s="7"/>
    </row>
    <row r="18" spans="2:10" ht="25.5" customHeight="1" thickBot="1" x14ac:dyDescent="0.25">
      <c r="B18" s="111" t="s">
        <v>9</v>
      </c>
      <c r="C18" s="76"/>
      <c r="D18" s="76"/>
      <c r="E18" s="80">
        <f t="shared" si="1"/>
        <v>0</v>
      </c>
      <c r="F18" s="85"/>
      <c r="G18" s="85"/>
      <c r="H18" s="148"/>
    </row>
    <row r="19" spans="2:10" ht="36" customHeight="1" thickBot="1" x14ac:dyDescent="0.25">
      <c r="B19" s="111" t="s">
        <v>17</v>
      </c>
      <c r="C19" s="76"/>
      <c r="D19" s="76"/>
      <c r="E19" s="80">
        <f t="shared" si="1"/>
        <v>0</v>
      </c>
      <c r="F19" s="85"/>
      <c r="G19" s="85"/>
      <c r="H19" s="148"/>
    </row>
    <row r="20" spans="2:10" ht="25.5" customHeight="1" thickBot="1" x14ac:dyDescent="0.25">
      <c r="B20" s="111" t="s">
        <v>7</v>
      </c>
      <c r="C20" s="76"/>
      <c r="D20" s="76"/>
      <c r="E20" s="80">
        <f t="shared" si="1"/>
        <v>0</v>
      </c>
      <c r="F20" s="85"/>
      <c r="G20" s="85"/>
      <c r="H20" s="148"/>
    </row>
    <row r="21" spans="2:10" ht="25.5" customHeight="1" thickBot="1" x14ac:dyDescent="0.25">
      <c r="B21" s="112" t="s">
        <v>8</v>
      </c>
      <c r="C21" s="74"/>
      <c r="D21" s="74"/>
      <c r="E21" s="79">
        <f t="shared" si="1"/>
        <v>0</v>
      </c>
      <c r="F21" s="86">
        <f>E21</f>
        <v>0</v>
      </c>
      <c r="G21" s="145"/>
      <c r="H21" s="85"/>
    </row>
    <row r="22" spans="2:10" ht="25.5" customHeight="1" thickBot="1" x14ac:dyDescent="0.25">
      <c r="B22" s="111" t="s">
        <v>7</v>
      </c>
      <c r="C22" s="76"/>
      <c r="D22" s="76"/>
      <c r="E22" s="80">
        <f t="shared" si="1"/>
        <v>0</v>
      </c>
      <c r="F22" s="85"/>
      <c r="G22" s="85"/>
      <c r="H22" s="148"/>
    </row>
    <row r="23" spans="2:10" ht="29.25" customHeight="1" thickBot="1" x14ac:dyDescent="0.25">
      <c r="B23" s="111" t="s">
        <v>9</v>
      </c>
      <c r="C23" s="76"/>
      <c r="D23" s="76"/>
      <c r="E23" s="80">
        <f t="shared" ref="E23:E36" si="2">IFERROR((D23-C23)*24*60,0)</f>
        <v>0</v>
      </c>
      <c r="F23" s="85"/>
      <c r="G23" s="85"/>
      <c r="H23" s="148"/>
    </row>
    <row r="24" spans="2:10" ht="36" customHeight="1" thickBot="1" x14ac:dyDescent="0.25">
      <c r="B24" s="111" t="s">
        <v>17</v>
      </c>
      <c r="C24" s="76"/>
      <c r="D24" s="76"/>
      <c r="E24" s="80">
        <f t="shared" si="2"/>
        <v>0</v>
      </c>
      <c r="F24" s="85"/>
      <c r="G24" s="85"/>
      <c r="H24" s="148"/>
    </row>
    <row r="25" spans="2:10" ht="25.5" customHeight="1" thickBot="1" x14ac:dyDescent="0.25">
      <c r="B25" s="111" t="s">
        <v>7</v>
      </c>
      <c r="C25" s="76"/>
      <c r="D25" s="76"/>
      <c r="E25" s="80">
        <f t="shared" si="2"/>
        <v>0</v>
      </c>
      <c r="F25" s="85"/>
      <c r="G25" s="85"/>
      <c r="H25" s="148"/>
    </row>
    <row r="26" spans="2:10" ht="25.5" customHeight="1" thickBot="1" x14ac:dyDescent="0.25">
      <c r="B26" s="112" t="s">
        <v>10</v>
      </c>
      <c r="C26" s="74"/>
      <c r="D26" s="74"/>
      <c r="E26" s="79">
        <f t="shared" si="2"/>
        <v>0</v>
      </c>
      <c r="F26" s="86">
        <f>E26</f>
        <v>0</v>
      </c>
      <c r="G26" s="145"/>
      <c r="H26" s="85"/>
    </row>
    <row r="27" spans="2:10" ht="25.5" customHeight="1" thickBot="1" x14ac:dyDescent="0.25">
      <c r="B27" s="111" t="s">
        <v>7</v>
      </c>
      <c r="C27" s="76"/>
      <c r="D27" s="76"/>
      <c r="E27" s="80">
        <f t="shared" si="2"/>
        <v>0</v>
      </c>
      <c r="F27" s="85"/>
      <c r="G27" s="85"/>
      <c r="H27" s="148"/>
    </row>
    <row r="28" spans="2:10" ht="36" customHeight="1" thickBot="1" x14ac:dyDescent="0.25">
      <c r="B28" s="111" t="s">
        <v>15</v>
      </c>
      <c r="C28" s="76"/>
      <c r="D28" s="76"/>
      <c r="E28" s="80">
        <f t="shared" si="2"/>
        <v>0</v>
      </c>
      <c r="F28" s="85"/>
      <c r="G28" s="85"/>
      <c r="H28" s="148"/>
    </row>
    <row r="29" spans="2:10" ht="25.5" customHeight="1" thickBot="1" x14ac:dyDescent="0.25">
      <c r="B29" s="111" t="s">
        <v>7</v>
      </c>
      <c r="C29" s="76"/>
      <c r="D29" s="76"/>
      <c r="E29" s="80">
        <f t="shared" si="2"/>
        <v>0</v>
      </c>
      <c r="F29" s="85"/>
      <c r="G29" s="85"/>
      <c r="H29" s="148"/>
    </row>
    <row r="30" spans="2:10" ht="28.5" customHeight="1" thickBot="1" x14ac:dyDescent="0.25">
      <c r="B30" s="112" t="s">
        <v>11</v>
      </c>
      <c r="C30" s="74"/>
      <c r="D30" s="74"/>
      <c r="E30" s="79">
        <f t="shared" si="2"/>
        <v>0</v>
      </c>
      <c r="F30" s="86">
        <f>E30</f>
        <v>0</v>
      </c>
      <c r="G30" s="145"/>
      <c r="H30" s="85"/>
    </row>
    <row r="31" spans="2:10" ht="25.5" customHeight="1" thickBot="1" x14ac:dyDescent="0.25">
      <c r="B31" s="111" t="s">
        <v>7</v>
      </c>
      <c r="C31" s="76"/>
      <c r="D31" s="76"/>
      <c r="E31" s="80">
        <f t="shared" si="2"/>
        <v>0</v>
      </c>
      <c r="F31" s="85"/>
      <c r="G31" s="85"/>
      <c r="H31" s="148"/>
    </row>
    <row r="32" spans="2:10" ht="25.5" customHeight="1" thickBot="1" x14ac:dyDescent="0.25">
      <c r="B32" s="112" t="s">
        <v>12</v>
      </c>
      <c r="C32" s="74"/>
      <c r="D32" s="74"/>
      <c r="E32" s="79">
        <f t="shared" si="2"/>
        <v>0</v>
      </c>
      <c r="F32" s="86">
        <f>E32</f>
        <v>0</v>
      </c>
      <c r="G32" s="145"/>
      <c r="H32" s="85"/>
    </row>
    <row r="33" spans="2:10" ht="25.5" customHeight="1" thickBot="1" x14ac:dyDescent="0.25">
      <c r="B33" s="111" t="s">
        <v>7</v>
      </c>
      <c r="C33" s="76"/>
      <c r="D33" s="76"/>
      <c r="E33" s="80">
        <f t="shared" si="2"/>
        <v>0</v>
      </c>
      <c r="F33" s="85"/>
      <c r="G33" s="85"/>
      <c r="H33" s="148"/>
    </row>
    <row r="34" spans="2:10" ht="25.5" customHeight="1" thickBot="1" x14ac:dyDescent="0.25">
      <c r="B34" s="112" t="s">
        <v>13</v>
      </c>
      <c r="C34" s="74"/>
      <c r="D34" s="74"/>
      <c r="E34" s="79">
        <f t="shared" si="2"/>
        <v>0</v>
      </c>
      <c r="F34" s="86">
        <f>E34</f>
        <v>0</v>
      </c>
      <c r="G34" s="145"/>
      <c r="H34" s="85"/>
    </row>
    <row r="35" spans="2:10" ht="25.5" customHeight="1" thickBot="1" x14ac:dyDescent="0.25">
      <c r="B35" s="111" t="s">
        <v>7</v>
      </c>
      <c r="C35" s="76"/>
      <c r="D35" s="76"/>
      <c r="E35" s="80">
        <f t="shared" si="2"/>
        <v>0</v>
      </c>
      <c r="F35" s="85"/>
      <c r="G35" s="85"/>
      <c r="H35" s="148"/>
      <c r="I35" s="7"/>
      <c r="J35" s="7"/>
    </row>
    <row r="36" spans="2:10" ht="36" customHeight="1" thickBot="1" x14ac:dyDescent="0.25">
      <c r="B36" s="113" t="s">
        <v>14</v>
      </c>
      <c r="C36" s="77"/>
      <c r="D36" s="77"/>
      <c r="E36" s="81">
        <f t="shared" si="2"/>
        <v>0</v>
      </c>
      <c r="F36" s="146"/>
      <c r="G36" s="146"/>
      <c r="H36" s="150"/>
      <c r="I36" s="7"/>
      <c r="J36" s="7"/>
    </row>
    <row r="37" spans="2:10" ht="29.25" customHeight="1" thickBot="1" x14ac:dyDescent="0.25">
      <c r="B37" s="114"/>
      <c r="C37" s="46"/>
      <c r="D37" s="47"/>
      <c r="E37" s="78"/>
      <c r="F37" s="73">
        <f>F6+F8+F10+F14+F16+F21+F26+F30+F32+F34</f>
        <v>0</v>
      </c>
      <c r="G37" s="147">
        <f>G6+G8+G10+G14+G16+G21+G26+G30+G32+G34</f>
        <v>0</v>
      </c>
      <c r="H37" s="84">
        <f>H4+H5+H7+H9+H11+H12+H13+H15+H17+H18+H19+H20+H22+H23+H24+H25+H27+H28+H29+H31+H33+H35+H36</f>
        <v>0</v>
      </c>
      <c r="I37" s="7"/>
      <c r="J37" s="7"/>
    </row>
    <row r="38" spans="2:10" ht="48.75" customHeight="1" thickBot="1" x14ac:dyDescent="0.25">
      <c r="B38" s="115" t="s">
        <v>48</v>
      </c>
      <c r="C38" s="73">
        <f>(F6+F8+F10+F14+F16+F21+F26+F30+F32+F34)</f>
        <v>0</v>
      </c>
      <c r="D38" s="34" t="s">
        <v>49</v>
      </c>
      <c r="E38" s="84">
        <f>G37+H37</f>
        <v>0</v>
      </c>
      <c r="F38" s="85"/>
      <c r="G38" s="85"/>
      <c r="H38" s="85"/>
    </row>
  </sheetData>
  <sheetProtection algorithmName="SHA-512" hashValue="0JVxdlow8Nbvfq76HsLGgD4mJIhkih6vd6FewhAo2otZMgydS9yT/drC5aiT0Z5m89fdT2VAaJFSDxm1MrpEvg==" saltValue="qXLqB4ThfmQUAS1/dO5mNw==" spinCount="100000" sheet="1" objects="1" scenarios="1" formatColumns="0"/>
  <mergeCells count="2">
    <mergeCell ref="G1:H1"/>
    <mergeCell ref="G2:H2"/>
  </mergeCells>
  <dataValidations count="3">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34 G32 G21 G14 G10 G8 G6 G16" xr:uid="{00000000-0002-0000-01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32 F26 F34 F30 F6 F8 F10 F16 F14 F21" xr:uid="{00000000-0002-0000-01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22:H25 H35:H36 H27:H29 H31 H33 H4:H5 H7 H9 H17:H20 H11:H13 H15" xr:uid="{00000000-0002-0000-0100-000003000000}">
      <formula1>0</formula1>
      <formula2>120</formula2>
    </dataValidation>
  </dataValidations>
  <printOptions horizontalCentered="1"/>
  <pageMargins left="0.25" right="0.25" top="0.75" bottom="0.75" header="0.3" footer="0.3"/>
  <pageSetup orientation="portrait" r:id="rId1"/>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C2B66-4C17-4786-8201-3F6502AD176E}">
  <sheetPr>
    <tabColor theme="4"/>
  </sheetPr>
  <dimension ref="A1:H1"/>
  <sheetViews>
    <sheetView workbookViewId="0">
      <selection sqref="A1:H1"/>
    </sheetView>
  </sheetViews>
  <sheetFormatPr defaultColWidth="8.90625" defaultRowHeight="12.6" x14ac:dyDescent="0.2"/>
  <sheetData>
    <row r="1" spans="1:8" ht="27.6" x14ac:dyDescent="0.2">
      <c r="A1" s="645" t="s">
        <v>177</v>
      </c>
      <c r="B1" s="646"/>
      <c r="C1" s="646"/>
      <c r="D1" s="646"/>
      <c r="E1" s="646"/>
      <c r="F1" s="646"/>
      <c r="G1" s="646"/>
      <c r="H1" s="647"/>
    </row>
  </sheetData>
  <sheetProtection algorithmName="SHA-512" hashValue="DwwGIUw70n7BKqIcT+lcKfCvARiomStegmAd0Fcpx6frPoYDZGk38KfJdoCBooqwdAZDzA4ZItHZhaAVykRmEQ==" saltValue="97y7CHiwrs7TcJLW3i2hzg==" spinCount="100000" sheet="1" objects="1" scenarios="1"/>
  <mergeCells count="1">
    <mergeCell ref="A1:H1"/>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40BAB-60C4-4629-B989-658ED4953CA7}">
  <sheetPr>
    <tabColor theme="4"/>
  </sheetPr>
  <dimension ref="A1:H1"/>
  <sheetViews>
    <sheetView workbookViewId="0">
      <selection sqref="A1:H1"/>
    </sheetView>
  </sheetViews>
  <sheetFormatPr defaultColWidth="8.90625" defaultRowHeight="12.6" x14ac:dyDescent="0.2"/>
  <sheetData>
    <row r="1" spans="1:8" ht="27.6" x14ac:dyDescent="0.2">
      <c r="A1" s="645" t="s">
        <v>178</v>
      </c>
      <c r="B1" s="646"/>
      <c r="C1" s="646"/>
      <c r="D1" s="646"/>
      <c r="E1" s="646"/>
      <c r="F1" s="646"/>
      <c r="G1" s="646"/>
      <c r="H1" s="647"/>
    </row>
  </sheetData>
  <sheetProtection algorithmName="SHA-512" hashValue="KjxJmxyP3sFexc+vU/rjsbBYPyZMT4VeixsWXWxXmYP59JpMwmdAtWYAAad6st6H+0FNWMfpALx0ZEX9j/uLDw==" saltValue="jsRnift98Hyj5XDdn1KGpA==" spinCount="100000" sheet="1" objects="1" scenarios="1"/>
  <mergeCells count="1">
    <mergeCell ref="A1:H1"/>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36C81-73CE-4B37-B72A-B64049FB5D26}">
  <sheetPr>
    <tabColor theme="4"/>
  </sheetPr>
  <dimension ref="A1:H1"/>
  <sheetViews>
    <sheetView workbookViewId="0">
      <selection activeCell="J63" sqref="J63"/>
    </sheetView>
  </sheetViews>
  <sheetFormatPr defaultColWidth="8.90625" defaultRowHeight="12.6" x14ac:dyDescent="0.2"/>
  <sheetData>
    <row r="1" spans="1:8" ht="27.6" x14ac:dyDescent="0.2">
      <c r="A1" s="645" t="s">
        <v>179</v>
      </c>
      <c r="B1" s="646"/>
      <c r="C1" s="646"/>
      <c r="D1" s="646"/>
      <c r="E1" s="646"/>
      <c r="F1" s="646"/>
      <c r="G1" s="646"/>
      <c r="H1" s="647"/>
    </row>
  </sheetData>
  <sheetProtection algorithmName="SHA-512" hashValue="wRk1RUMsK2/qvMBPk7V1Zq5rCrM/vIaZ8Em9z59F7sfPgD69ybRI73aTchJN+wo4JdkH5UoJ4xvoex437wNG1w==" saltValue="kNeIsaTE0pr/LPAy9yywBQ==" spinCount="100000" sheet="1" objects="1" scenarios="1"/>
  <mergeCells count="1">
    <mergeCell ref="A1:H1"/>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3684B-E335-4EA0-8E26-1D85FE6FA216}">
  <sheetPr>
    <tabColor theme="4"/>
  </sheetPr>
  <dimension ref="A1:H1"/>
  <sheetViews>
    <sheetView workbookViewId="0">
      <selection sqref="A1:H1"/>
    </sheetView>
  </sheetViews>
  <sheetFormatPr defaultColWidth="8.90625" defaultRowHeight="12.6" x14ac:dyDescent="0.2"/>
  <sheetData>
    <row r="1" spans="1:8" ht="27.6" x14ac:dyDescent="0.2">
      <c r="A1" s="440" t="s">
        <v>180</v>
      </c>
      <c r="B1" s="441"/>
      <c r="C1" s="441"/>
      <c r="D1" s="441"/>
      <c r="E1" s="441"/>
      <c r="F1" s="441"/>
      <c r="G1" s="441"/>
      <c r="H1" s="648"/>
    </row>
  </sheetData>
  <sheetProtection algorithmName="SHA-512" hashValue="+gNqFwuY33t3/Ovfsxwe27AqB4BBkt9fZzoot4CG4qZFD2NOhEb1gJ7w4BMM5Pt8Migdw/xUsAWXric/CiyDyw==" saltValue="BeeOfgM7pJhAF15cO01CYA==" spinCount="100000" sheet="1" objects="1" scenarios="1"/>
  <mergeCells count="1">
    <mergeCell ref="A1:H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tint="-0.14999847407452621"/>
    <pageSetUpPr autoPageBreaks="0" fitToPage="1"/>
  </sheetPr>
  <dimension ref="B1:K38"/>
  <sheetViews>
    <sheetView showGridLines="0" zoomScale="90" zoomScaleNormal="90" workbookViewId="0">
      <pane xSplit="8" ySplit="3" topLeftCell="I4" activePane="bottomRight" state="frozen"/>
      <selection pane="topRight" activeCell="H1" sqref="H1"/>
      <selection pane="bottomLeft" activeCell="A4" sqref="A4"/>
      <selection pane="bottomRight" activeCell="I1" sqref="I1"/>
    </sheetView>
  </sheetViews>
  <sheetFormatPr defaultColWidth="8.90625" defaultRowHeight="25.5" customHeight="1" thickBottom="1" x14ac:dyDescent="0.25"/>
  <cols>
    <col min="1" max="1" width="2.08984375" customWidth="1"/>
    <col min="2" max="2" width="22.08984375" customWidth="1"/>
    <col min="3" max="3" width="13.90625" customWidth="1"/>
    <col min="4" max="5" width="18" customWidth="1"/>
    <col min="6" max="6" width="15.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133" t="s">
        <v>92</v>
      </c>
      <c r="C1" s="1"/>
      <c r="E1" s="48" t="s">
        <v>50</v>
      </c>
      <c r="F1" s="49">
        <f>C2+F2</f>
        <v>0</v>
      </c>
      <c r="G1" s="613"/>
      <c r="H1" s="613"/>
      <c r="I1" s="117"/>
    </row>
    <row r="2" spans="2:11" ht="70.5" customHeight="1" thickBot="1" x14ac:dyDescent="0.35">
      <c r="B2" s="35" t="s">
        <v>39</v>
      </c>
      <c r="C2" s="38">
        <f>C38</f>
        <v>0</v>
      </c>
      <c r="D2" s="36" t="s">
        <v>18</v>
      </c>
      <c r="E2" s="37" t="s">
        <v>40</v>
      </c>
      <c r="F2" s="39">
        <f>E38</f>
        <v>0</v>
      </c>
      <c r="G2" s="614" t="s">
        <v>18</v>
      </c>
      <c r="H2" s="615"/>
      <c r="I2" s="8"/>
      <c r="J2" s="3"/>
    </row>
    <row r="3" spans="2:11" ht="32.25" customHeight="1" thickBot="1" x14ac:dyDescent="0.35">
      <c r="B3" s="44" t="s">
        <v>3</v>
      </c>
      <c r="C3" s="51" t="s">
        <v>1</v>
      </c>
      <c r="D3" s="51" t="s">
        <v>2</v>
      </c>
      <c r="E3" s="51" t="s">
        <v>16</v>
      </c>
      <c r="F3" s="92" t="s">
        <v>20</v>
      </c>
      <c r="G3" s="52" t="s">
        <v>109</v>
      </c>
      <c r="H3" s="149" t="s">
        <v>47</v>
      </c>
      <c r="I3" s="2"/>
      <c r="J3" s="3"/>
    </row>
    <row r="4" spans="2:11" ht="25.5" customHeight="1" thickBot="1" x14ac:dyDescent="0.25">
      <c r="B4" s="110" t="s">
        <v>71</v>
      </c>
      <c r="C4" s="75"/>
      <c r="D4" s="75"/>
      <c r="E4" s="80">
        <f t="shared" ref="E4:E13" si="0">IFERROR((D4-C4)*24*60,0)</f>
        <v>0</v>
      </c>
      <c r="F4" s="85"/>
      <c r="G4" s="85"/>
      <c r="H4" s="148"/>
      <c r="I4" s="4"/>
      <c r="J4" s="5"/>
      <c r="K4" t="s">
        <v>0</v>
      </c>
    </row>
    <row r="5" spans="2:11" ht="25.5" customHeight="1" thickBot="1" x14ac:dyDescent="0.25">
      <c r="B5" s="111" t="s">
        <v>58</v>
      </c>
      <c r="C5" s="76"/>
      <c r="D5" s="76"/>
      <c r="E5" s="80">
        <f t="shared" si="0"/>
        <v>0</v>
      </c>
      <c r="F5" s="85"/>
      <c r="G5" s="85"/>
      <c r="H5" s="148"/>
      <c r="I5" s="6"/>
      <c r="J5" s="6"/>
      <c r="K5" t="s">
        <v>0</v>
      </c>
    </row>
    <row r="6" spans="2:11" ht="25.5" customHeight="1" thickBot="1" x14ac:dyDescent="0.25">
      <c r="B6" s="112" t="s">
        <v>4</v>
      </c>
      <c r="C6" s="74"/>
      <c r="D6" s="74"/>
      <c r="E6" s="79">
        <f t="shared" si="0"/>
        <v>0</v>
      </c>
      <c r="F6" s="86">
        <f>E6</f>
        <v>0</v>
      </c>
      <c r="G6" s="145"/>
      <c r="H6" s="85"/>
      <c r="I6" s="7"/>
      <c r="J6" s="7"/>
    </row>
    <row r="7" spans="2:11" ht="25.5" customHeight="1" thickBot="1" x14ac:dyDescent="0.25">
      <c r="B7" s="111" t="s">
        <v>7</v>
      </c>
      <c r="C7" s="76"/>
      <c r="D7" s="76"/>
      <c r="E7" s="80">
        <f t="shared" si="0"/>
        <v>0</v>
      </c>
      <c r="F7" s="85"/>
      <c r="G7" s="85"/>
      <c r="H7" s="148"/>
      <c r="I7" s="7"/>
      <c r="J7" s="7"/>
    </row>
    <row r="8" spans="2:11" ht="25.5" customHeight="1" thickBot="1" x14ac:dyDescent="0.25">
      <c r="B8" s="112" t="s">
        <v>5</v>
      </c>
      <c r="C8" s="74"/>
      <c r="D8" s="74"/>
      <c r="E8" s="79">
        <f t="shared" si="0"/>
        <v>0</v>
      </c>
      <c r="F8" s="86">
        <f>E8</f>
        <v>0</v>
      </c>
      <c r="G8" s="145"/>
      <c r="H8" s="85"/>
      <c r="I8" s="7"/>
      <c r="J8" s="7"/>
    </row>
    <row r="9" spans="2:11" ht="25.5" customHeight="1" thickBot="1" x14ac:dyDescent="0.25">
      <c r="B9" s="111" t="s">
        <v>7</v>
      </c>
      <c r="C9" s="76"/>
      <c r="D9" s="76"/>
      <c r="E9" s="80">
        <f t="shared" si="0"/>
        <v>0</v>
      </c>
      <c r="F9" s="85"/>
      <c r="G9" s="85"/>
      <c r="H9" s="148"/>
      <c r="I9" s="7"/>
      <c r="J9" s="7"/>
    </row>
    <row r="10" spans="2:11" ht="25.5" customHeight="1" thickBot="1" x14ac:dyDescent="0.25">
      <c r="B10" s="112" t="s">
        <v>6</v>
      </c>
      <c r="C10" s="74"/>
      <c r="D10" s="74"/>
      <c r="E10" s="79">
        <f t="shared" si="0"/>
        <v>0</v>
      </c>
      <c r="F10" s="86">
        <f>E10</f>
        <v>0</v>
      </c>
      <c r="G10" s="145"/>
      <c r="H10" s="85"/>
      <c r="I10" s="7"/>
      <c r="J10" s="7"/>
    </row>
    <row r="11" spans="2:11" ht="25.5" customHeight="1" thickBot="1" x14ac:dyDescent="0.25">
      <c r="B11" s="111" t="s">
        <v>7</v>
      </c>
      <c r="C11" s="76"/>
      <c r="D11" s="76"/>
      <c r="E11" s="80">
        <f t="shared" si="0"/>
        <v>0</v>
      </c>
      <c r="F11" s="85"/>
      <c r="G11" s="85"/>
      <c r="H11" s="148"/>
      <c r="I11" s="7"/>
      <c r="J11" s="7"/>
    </row>
    <row r="12" spans="2:11" ht="36" customHeight="1" thickBot="1" x14ac:dyDescent="0.25">
      <c r="B12" s="111" t="s">
        <v>72</v>
      </c>
      <c r="C12" s="76"/>
      <c r="D12" s="76"/>
      <c r="E12" s="80">
        <f t="shared" si="0"/>
        <v>0</v>
      </c>
      <c r="F12" s="85"/>
      <c r="G12" s="85"/>
      <c r="H12" s="148"/>
      <c r="I12" s="7"/>
      <c r="J12" s="7"/>
    </row>
    <row r="13" spans="2:11" ht="25.5" customHeight="1" thickBot="1" x14ac:dyDescent="0.25">
      <c r="B13" s="111" t="s">
        <v>7</v>
      </c>
      <c r="C13" s="76"/>
      <c r="D13" s="76"/>
      <c r="E13" s="80">
        <f t="shared" si="0"/>
        <v>0</v>
      </c>
      <c r="F13" s="85"/>
      <c r="G13" s="85"/>
      <c r="H13" s="148"/>
      <c r="I13" s="7"/>
      <c r="J13" s="7"/>
    </row>
    <row r="14" spans="2:11" ht="25.5" customHeight="1" thickBot="1" x14ac:dyDescent="0.25">
      <c r="B14" s="112" t="s">
        <v>132</v>
      </c>
      <c r="C14" s="74"/>
      <c r="D14" s="74"/>
      <c r="E14" s="79">
        <f>IFERROR((D14-C14)*24*60,0)</f>
        <v>0</v>
      </c>
      <c r="F14" s="86">
        <f>E14</f>
        <v>0</v>
      </c>
      <c r="G14" s="145"/>
      <c r="H14" s="85"/>
      <c r="I14" s="7"/>
      <c r="J14" s="7"/>
    </row>
    <row r="15" spans="2:11" ht="25.5" customHeight="1" thickBot="1" x14ac:dyDescent="0.25">
      <c r="B15" s="111" t="s">
        <v>7</v>
      </c>
      <c r="C15" s="76"/>
      <c r="D15" s="76"/>
      <c r="E15" s="80">
        <f>IFERROR((D15-C15)*24*60,0)</f>
        <v>0</v>
      </c>
      <c r="F15" s="85"/>
      <c r="G15" s="85"/>
      <c r="H15" s="148"/>
      <c r="I15" s="7"/>
      <c r="J15" s="7"/>
    </row>
    <row r="16" spans="2:11" ht="25.5" customHeight="1" thickBot="1" x14ac:dyDescent="0.25">
      <c r="B16" s="112" t="s">
        <v>73</v>
      </c>
      <c r="C16" s="74"/>
      <c r="D16" s="74"/>
      <c r="E16" s="79">
        <f>IFERROR((D16-C16)*24*60,0)</f>
        <v>0</v>
      </c>
      <c r="F16" s="86">
        <f>E16</f>
        <v>0</v>
      </c>
      <c r="G16" s="145"/>
      <c r="H16" s="85"/>
      <c r="I16" s="7"/>
      <c r="J16" s="7"/>
    </row>
    <row r="17" spans="2:10" ht="25.5" customHeight="1" thickBot="1" x14ac:dyDescent="0.25">
      <c r="B17" s="111" t="s">
        <v>7</v>
      </c>
      <c r="C17" s="76"/>
      <c r="D17" s="76"/>
      <c r="E17" s="80">
        <f t="shared" ref="E17:E22" si="1">IFERROR((D17-C17)*24*60,0)</f>
        <v>0</v>
      </c>
      <c r="F17" s="85"/>
      <c r="G17" s="85"/>
      <c r="H17" s="148"/>
      <c r="I17" s="7"/>
      <c r="J17" s="7"/>
    </row>
    <row r="18" spans="2:10" ht="25.5" customHeight="1" thickBot="1" x14ac:dyDescent="0.25">
      <c r="B18" s="111" t="s">
        <v>9</v>
      </c>
      <c r="C18" s="76"/>
      <c r="D18" s="76"/>
      <c r="E18" s="80">
        <f t="shared" si="1"/>
        <v>0</v>
      </c>
      <c r="F18" s="85"/>
      <c r="G18" s="85"/>
      <c r="H18" s="148"/>
    </row>
    <row r="19" spans="2:10" ht="36" customHeight="1" thickBot="1" x14ac:dyDescent="0.25">
      <c r="B19" s="111" t="s">
        <v>17</v>
      </c>
      <c r="C19" s="76"/>
      <c r="D19" s="76"/>
      <c r="E19" s="80">
        <f t="shared" si="1"/>
        <v>0</v>
      </c>
      <c r="F19" s="85"/>
      <c r="G19" s="85"/>
      <c r="H19" s="148"/>
    </row>
    <row r="20" spans="2:10" ht="25.5" customHeight="1" thickBot="1" x14ac:dyDescent="0.25">
      <c r="B20" s="111" t="s">
        <v>7</v>
      </c>
      <c r="C20" s="76"/>
      <c r="D20" s="76"/>
      <c r="E20" s="80">
        <f t="shared" si="1"/>
        <v>0</v>
      </c>
      <c r="F20" s="85"/>
      <c r="G20" s="85"/>
      <c r="H20" s="148"/>
    </row>
    <row r="21" spans="2:10" ht="25.5" customHeight="1" thickBot="1" x14ac:dyDescent="0.25">
      <c r="B21" s="112" t="s">
        <v>8</v>
      </c>
      <c r="C21" s="74"/>
      <c r="D21" s="74"/>
      <c r="E21" s="79">
        <f t="shared" si="1"/>
        <v>0</v>
      </c>
      <c r="F21" s="86">
        <f>E21</f>
        <v>0</v>
      </c>
      <c r="G21" s="145"/>
      <c r="H21" s="85"/>
    </row>
    <row r="22" spans="2:10" ht="25.5" customHeight="1" thickBot="1" x14ac:dyDescent="0.25">
      <c r="B22" s="111" t="s">
        <v>7</v>
      </c>
      <c r="C22" s="76"/>
      <c r="D22" s="76"/>
      <c r="E22" s="80">
        <f t="shared" si="1"/>
        <v>0</v>
      </c>
      <c r="F22" s="85"/>
      <c r="G22" s="85"/>
      <c r="H22" s="148"/>
    </row>
    <row r="23" spans="2:10" ht="29.25" customHeight="1" thickBot="1" x14ac:dyDescent="0.25">
      <c r="B23" s="110" t="str">
        <f>'Mon-Day 1-S1'!B23</f>
        <v>Lunch Supervision</v>
      </c>
      <c r="C23" s="75"/>
      <c r="D23" s="75"/>
      <c r="E23" s="80">
        <f t="shared" ref="E23:E36" si="2">IFERROR((D23-C23)*24*60,0)</f>
        <v>0</v>
      </c>
      <c r="F23" s="85"/>
      <c r="G23" s="85"/>
      <c r="H23" s="148"/>
    </row>
    <row r="24" spans="2:10" ht="32.25" customHeight="1" thickBot="1" x14ac:dyDescent="0.25">
      <c r="B24" s="110" t="str">
        <f>'Mon-Day 1-S1'!B24</f>
        <v>Lunch Recess Supervision</v>
      </c>
      <c r="C24" s="75"/>
      <c r="D24" s="75"/>
      <c r="E24" s="80">
        <f t="shared" si="2"/>
        <v>0</v>
      </c>
      <c r="F24" s="85"/>
      <c r="G24" s="85"/>
      <c r="H24" s="148"/>
    </row>
    <row r="25" spans="2:10" ht="25.5" customHeight="1" thickBot="1" x14ac:dyDescent="0.25">
      <c r="B25" s="110" t="str">
        <f>'Mon-Day 1-S1'!B25</f>
        <v>Transition/Break</v>
      </c>
      <c r="C25" s="75"/>
      <c r="D25" s="75"/>
      <c r="E25" s="80">
        <f t="shared" si="2"/>
        <v>0</v>
      </c>
      <c r="F25" s="85"/>
      <c r="G25" s="85"/>
      <c r="H25" s="148"/>
    </row>
    <row r="26" spans="2:10" ht="25.5" customHeight="1" thickBot="1" x14ac:dyDescent="0.25">
      <c r="B26" s="116" t="str">
        <f>'Mon-Day 1-S1'!B26</f>
        <v>Block 7</v>
      </c>
      <c r="C26" s="83"/>
      <c r="D26" s="83"/>
      <c r="E26" s="79">
        <f t="shared" si="2"/>
        <v>0</v>
      </c>
      <c r="F26" s="86">
        <f>E26</f>
        <v>0</v>
      </c>
      <c r="G26" s="145"/>
      <c r="H26" s="85"/>
    </row>
    <row r="27" spans="2:10" ht="25.5" customHeight="1" thickBot="1" x14ac:dyDescent="0.25">
      <c r="B27" s="110" t="str">
        <f>'Mon-Day 1-S1'!B27</f>
        <v>Transition/Break</v>
      </c>
      <c r="C27" s="75"/>
      <c r="D27" s="75"/>
      <c r="E27" s="80">
        <f t="shared" si="2"/>
        <v>0</v>
      </c>
      <c r="F27" s="85"/>
      <c r="G27" s="85"/>
      <c r="H27" s="148"/>
    </row>
    <row r="28" spans="2:10" ht="32.25" customHeight="1" thickBot="1" x14ac:dyDescent="0.25">
      <c r="B28" s="110" t="str">
        <f>'Mon-Day 1-S1'!B28</f>
        <v>PM Recess Supervision</v>
      </c>
      <c r="C28" s="75"/>
      <c r="D28" s="75"/>
      <c r="E28" s="80">
        <f t="shared" si="2"/>
        <v>0</v>
      </c>
      <c r="F28" s="85"/>
      <c r="G28" s="85"/>
      <c r="H28" s="148"/>
    </row>
    <row r="29" spans="2:10" ht="25.5" customHeight="1" thickBot="1" x14ac:dyDescent="0.25">
      <c r="B29" s="110" t="str">
        <f>'Mon-Day 1-S1'!B29</f>
        <v>Transition/Break</v>
      </c>
      <c r="C29" s="75"/>
      <c r="D29" s="75"/>
      <c r="E29" s="80">
        <f t="shared" si="2"/>
        <v>0</v>
      </c>
      <c r="F29" s="85"/>
      <c r="G29" s="85"/>
      <c r="H29" s="148"/>
    </row>
    <row r="30" spans="2:10" ht="28.5" customHeight="1" thickBot="1" x14ac:dyDescent="0.25">
      <c r="B30" s="116" t="str">
        <f>'Mon-Day 1-S1'!B30</f>
        <v>Block 8</v>
      </c>
      <c r="C30" s="83"/>
      <c r="D30" s="83"/>
      <c r="E30" s="79">
        <f t="shared" si="2"/>
        <v>0</v>
      </c>
      <c r="F30" s="86">
        <f>E30</f>
        <v>0</v>
      </c>
      <c r="G30" s="145"/>
      <c r="H30" s="85"/>
    </row>
    <row r="31" spans="2:10" ht="25.5" customHeight="1" thickBot="1" x14ac:dyDescent="0.25">
      <c r="B31" s="110" t="str">
        <f>'Mon-Day 1-S1'!B31</f>
        <v>Transition/Break</v>
      </c>
      <c r="C31" s="75"/>
      <c r="D31" s="75"/>
      <c r="E31" s="80">
        <f t="shared" si="2"/>
        <v>0</v>
      </c>
      <c r="F31" s="85"/>
      <c r="G31" s="85"/>
      <c r="H31" s="148"/>
    </row>
    <row r="32" spans="2:10" ht="25.5" customHeight="1" thickBot="1" x14ac:dyDescent="0.25">
      <c r="B32" s="116" t="str">
        <f>'Mon-Day 1-S1'!B32</f>
        <v>Block 9</v>
      </c>
      <c r="C32" s="83"/>
      <c r="D32" s="83"/>
      <c r="E32" s="79">
        <f t="shared" si="2"/>
        <v>0</v>
      </c>
      <c r="F32" s="86">
        <f>E32</f>
        <v>0</v>
      </c>
      <c r="G32" s="145"/>
      <c r="H32" s="85"/>
    </row>
    <row r="33" spans="2:10" ht="25.5" customHeight="1" thickBot="1" x14ac:dyDescent="0.25">
      <c r="B33" s="110" t="str">
        <f>'Mon-Day 1-S1'!B33</f>
        <v>Transition/Break</v>
      </c>
      <c r="C33" s="75"/>
      <c r="D33" s="75"/>
      <c r="E33" s="80">
        <f t="shared" si="2"/>
        <v>0</v>
      </c>
      <c r="F33" s="85"/>
      <c r="G33" s="85"/>
      <c r="H33" s="148"/>
    </row>
    <row r="34" spans="2:10" ht="25.5" customHeight="1" thickBot="1" x14ac:dyDescent="0.25">
      <c r="B34" s="116" t="str">
        <f>'Mon-Day 1-S1'!B34</f>
        <v>Block 10</v>
      </c>
      <c r="C34" s="83"/>
      <c r="D34" s="83"/>
      <c r="E34" s="79">
        <f t="shared" si="2"/>
        <v>0</v>
      </c>
      <c r="F34" s="86">
        <f>E34</f>
        <v>0</v>
      </c>
      <c r="G34" s="145"/>
      <c r="H34" s="85"/>
    </row>
    <row r="35" spans="2:10" ht="25.5" customHeight="1" thickBot="1" x14ac:dyDescent="0.25">
      <c r="B35" s="110" t="str">
        <f>'Mon-Day 1-S1'!B35</f>
        <v>Transition/Break</v>
      </c>
      <c r="C35" s="75"/>
      <c r="D35" s="75"/>
      <c r="E35" s="80">
        <f t="shared" si="2"/>
        <v>0</v>
      </c>
      <c r="F35" s="85"/>
      <c r="G35" s="85"/>
      <c r="H35" s="148"/>
      <c r="I35" s="7"/>
      <c r="J35" s="7"/>
    </row>
    <row r="36" spans="2:10" ht="33" customHeight="1" thickBot="1" x14ac:dyDescent="0.25">
      <c r="B36" s="113" t="str">
        <f>'Mon-Day 1-S1'!B36</f>
        <v>After School Supervision</v>
      </c>
      <c r="C36" s="77"/>
      <c r="D36" s="77"/>
      <c r="E36" s="81">
        <f t="shared" si="2"/>
        <v>0</v>
      </c>
      <c r="F36" s="146"/>
      <c r="G36" s="146"/>
      <c r="H36" s="150"/>
      <c r="I36" s="7"/>
      <c r="J36" s="7"/>
    </row>
    <row r="37" spans="2:10" ht="27.75" customHeight="1" thickTop="1" thickBot="1" x14ac:dyDescent="0.25">
      <c r="B37" s="114"/>
      <c r="C37" s="46"/>
      <c r="D37" s="47"/>
      <c r="E37" s="78"/>
      <c r="F37" s="73">
        <f>F6+F8+F10+F14+F16+F21+F26+F30+F32+F34</f>
        <v>0</v>
      </c>
      <c r="G37" s="147">
        <f>G6+G8+G10+G14+G16+G21+G26+G30+G32+G34</f>
        <v>0</v>
      </c>
      <c r="H37" s="84">
        <f>H4+H5+H7+H9+H11+H12+H13+H15+H17+H18+H19+H20+H22+H23+H24+H25+H27+H28+H29+H31+H33+H35+H36</f>
        <v>0</v>
      </c>
      <c r="I37" s="7"/>
      <c r="J37" s="7"/>
    </row>
    <row r="38" spans="2:10" ht="52.5" customHeight="1" thickBot="1" x14ac:dyDescent="0.25">
      <c r="B38" s="115" t="s">
        <v>48</v>
      </c>
      <c r="C38" s="73">
        <f>(F6+F8+F10+F14+F16+F21+F26+F30+F32+F34)</f>
        <v>0</v>
      </c>
      <c r="D38" s="34" t="s">
        <v>49</v>
      </c>
      <c r="E38" s="84">
        <f>G37+H37</f>
        <v>0</v>
      </c>
      <c r="F38" s="85"/>
      <c r="G38" s="85"/>
      <c r="H38" s="85"/>
    </row>
  </sheetData>
  <sheetProtection algorithmName="SHA-512" hashValue="6ycRDH21srWCRPhhAHK6+knHIvOCjhjks97ne9o2p5N3DP8k9iXzHAKRvIjII18g+zUl+hlhkvs3nXDn1S9dRg==" saltValue="ItMb8bdzhWV51kg/qc+qhQ==" spinCount="100000" sheet="1" objects="1" scenarios="1" formatColumns="0"/>
  <mergeCells count="2">
    <mergeCell ref="G1:H1"/>
    <mergeCell ref="G2:H2"/>
  </mergeCells>
  <dataValidations count="4">
    <dataValidation allowBlank="1" showInputMessage="1" showErrorMessage="1" prompt="adsfa" sqref="I1" xr:uid="{00000000-0002-0000-02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34 G32 G21 G14 G10 G8 G6 G16" xr:uid="{00000000-0002-0000-02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32 F26 F34 F30 F6 F8 F10 F16 F14 F21" xr:uid="{00000000-0002-0000-02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22:H25 H35:H36 H27:H29 H31 H33 H4:H5 H7 H9 H17:H20 H11:H13 H15" xr:uid="{00000000-0002-0000-0200-000003000000}">
      <formula1>0</formula1>
      <formula2>120</formula2>
    </dataValidation>
  </dataValidations>
  <hyperlinks>
    <hyperlink ref="G1" location="'Hours Summary'!A1" display="Return to Main" xr:uid="{00000000-0004-0000-0200-000000000000}"/>
  </hyperlinks>
  <printOptions horizontalCentered="1"/>
  <pageMargins left="0.25" right="0.25"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90625" defaultRowHeight="25.5" customHeight="1" thickBottom="1" x14ac:dyDescent="0.25"/>
  <cols>
    <col min="1" max="1" width="2.08984375" customWidth="1"/>
    <col min="2" max="2" width="22.08984375" customWidth="1"/>
    <col min="3" max="3" width="13.90625" customWidth="1"/>
    <col min="4" max="4" width="18" customWidth="1"/>
    <col min="5" max="5" width="17.08984375" customWidth="1"/>
    <col min="6" max="6" width="15.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132" t="s">
        <v>93</v>
      </c>
      <c r="C1" s="1"/>
      <c r="E1" s="48" t="s">
        <v>50</v>
      </c>
      <c r="F1" s="49">
        <f>C2+F2</f>
        <v>0</v>
      </c>
      <c r="G1" s="613"/>
      <c r="H1" s="613"/>
      <c r="I1" s="117"/>
    </row>
    <row r="2" spans="2:11" ht="70.5" customHeight="1" thickBot="1" x14ac:dyDescent="0.35">
      <c r="B2" s="35" t="s">
        <v>39</v>
      </c>
      <c r="C2" s="38">
        <f>C38</f>
        <v>0</v>
      </c>
      <c r="D2" s="36" t="s">
        <v>18</v>
      </c>
      <c r="E2" s="37" t="s">
        <v>40</v>
      </c>
      <c r="F2" s="39">
        <f>E38</f>
        <v>0</v>
      </c>
      <c r="G2" s="614" t="s">
        <v>18</v>
      </c>
      <c r="H2" s="615"/>
      <c r="I2" s="8"/>
      <c r="J2" s="3"/>
    </row>
    <row r="3" spans="2:11" ht="32.25" customHeight="1" thickBot="1" x14ac:dyDescent="0.35">
      <c r="B3" s="44" t="s">
        <v>3</v>
      </c>
      <c r="C3" s="51" t="s">
        <v>1</v>
      </c>
      <c r="D3" s="51" t="s">
        <v>2</v>
      </c>
      <c r="E3" s="51" t="s">
        <v>16</v>
      </c>
      <c r="F3" s="92" t="s">
        <v>20</v>
      </c>
      <c r="G3" s="52" t="s">
        <v>109</v>
      </c>
      <c r="H3" s="149" t="s">
        <v>47</v>
      </c>
      <c r="I3" s="2"/>
      <c r="J3" s="3"/>
    </row>
    <row r="4" spans="2:11" ht="25.5" customHeight="1" thickBot="1" x14ac:dyDescent="0.25">
      <c r="B4" s="110" t="s">
        <v>71</v>
      </c>
      <c r="C4" s="75"/>
      <c r="D4" s="75"/>
      <c r="E4" s="80">
        <f t="shared" ref="E4:E13" si="0">IFERROR((D4-C4)*24*60,0)</f>
        <v>0</v>
      </c>
      <c r="F4" s="85"/>
      <c r="G4" s="85"/>
      <c r="H4" s="148"/>
      <c r="I4" s="4"/>
      <c r="J4" s="5"/>
      <c r="K4" t="s">
        <v>0</v>
      </c>
    </row>
    <row r="5" spans="2:11" ht="25.5" customHeight="1" thickBot="1" x14ac:dyDescent="0.25">
      <c r="B5" s="111" t="s">
        <v>58</v>
      </c>
      <c r="C5" s="76"/>
      <c r="D5" s="76"/>
      <c r="E5" s="80">
        <f t="shared" si="0"/>
        <v>0</v>
      </c>
      <c r="F5" s="85"/>
      <c r="G5" s="85"/>
      <c r="H5" s="148"/>
      <c r="I5" s="6"/>
      <c r="J5" s="6"/>
      <c r="K5" t="s">
        <v>0</v>
      </c>
    </row>
    <row r="6" spans="2:11" ht="25.5" customHeight="1" thickBot="1" x14ac:dyDescent="0.25">
      <c r="B6" s="112" t="s">
        <v>4</v>
      </c>
      <c r="C6" s="74"/>
      <c r="D6" s="74"/>
      <c r="E6" s="79">
        <f t="shared" si="0"/>
        <v>0</v>
      </c>
      <c r="F6" s="86">
        <f>E6</f>
        <v>0</v>
      </c>
      <c r="G6" s="145"/>
      <c r="H6" s="85"/>
      <c r="I6" s="7"/>
      <c r="J6" s="7"/>
    </row>
    <row r="7" spans="2:11" ht="25.5" customHeight="1" thickBot="1" x14ac:dyDescent="0.25">
      <c r="B7" s="111" t="s">
        <v>7</v>
      </c>
      <c r="C7" s="76"/>
      <c r="D7" s="76"/>
      <c r="E7" s="80">
        <f t="shared" si="0"/>
        <v>0</v>
      </c>
      <c r="F7" s="85"/>
      <c r="G7" s="85"/>
      <c r="H7" s="148"/>
      <c r="I7" s="7"/>
      <c r="J7" s="7"/>
    </row>
    <row r="8" spans="2:11" ht="25.5" customHeight="1" thickBot="1" x14ac:dyDescent="0.25">
      <c r="B8" s="112" t="s">
        <v>5</v>
      </c>
      <c r="C8" s="74"/>
      <c r="D8" s="74"/>
      <c r="E8" s="79">
        <f t="shared" si="0"/>
        <v>0</v>
      </c>
      <c r="F8" s="86">
        <f>E8</f>
        <v>0</v>
      </c>
      <c r="G8" s="145"/>
      <c r="H8" s="85"/>
      <c r="I8" s="7"/>
      <c r="J8" s="7"/>
    </row>
    <row r="9" spans="2:11" ht="25.5" customHeight="1" thickBot="1" x14ac:dyDescent="0.25">
      <c r="B9" s="111" t="s">
        <v>7</v>
      </c>
      <c r="C9" s="76"/>
      <c r="D9" s="76"/>
      <c r="E9" s="80">
        <f t="shared" si="0"/>
        <v>0</v>
      </c>
      <c r="F9" s="85"/>
      <c r="G9" s="85"/>
      <c r="H9" s="148"/>
      <c r="I9" s="7"/>
      <c r="J9" s="7"/>
    </row>
    <row r="10" spans="2:11" ht="25.5" customHeight="1" thickBot="1" x14ac:dyDescent="0.25">
      <c r="B10" s="112" t="s">
        <v>6</v>
      </c>
      <c r="C10" s="74"/>
      <c r="D10" s="74"/>
      <c r="E10" s="79">
        <f t="shared" si="0"/>
        <v>0</v>
      </c>
      <c r="F10" s="86">
        <f>E10</f>
        <v>0</v>
      </c>
      <c r="G10" s="145"/>
      <c r="H10" s="85"/>
      <c r="I10" s="7"/>
      <c r="J10" s="7"/>
    </row>
    <row r="11" spans="2:11" ht="25.5" customHeight="1" thickBot="1" x14ac:dyDescent="0.25">
      <c r="B11" s="111" t="s">
        <v>7</v>
      </c>
      <c r="C11" s="76"/>
      <c r="D11" s="76"/>
      <c r="E11" s="80">
        <f t="shared" si="0"/>
        <v>0</v>
      </c>
      <c r="F11" s="85"/>
      <c r="G11" s="85"/>
      <c r="H11" s="148"/>
      <c r="I11" s="7"/>
      <c r="J11" s="7"/>
    </row>
    <row r="12" spans="2:11" ht="36" customHeight="1" thickBot="1" x14ac:dyDescent="0.25">
      <c r="B12" s="111" t="s">
        <v>72</v>
      </c>
      <c r="C12" s="76"/>
      <c r="D12" s="76"/>
      <c r="E12" s="80">
        <f t="shared" si="0"/>
        <v>0</v>
      </c>
      <c r="F12" s="85"/>
      <c r="G12" s="85"/>
      <c r="H12" s="148"/>
      <c r="I12" s="7"/>
      <c r="J12" s="7"/>
    </row>
    <row r="13" spans="2:11" ht="25.5" customHeight="1" thickBot="1" x14ac:dyDescent="0.25">
      <c r="B13" s="111" t="s">
        <v>7</v>
      </c>
      <c r="C13" s="76"/>
      <c r="D13" s="76"/>
      <c r="E13" s="80">
        <f t="shared" si="0"/>
        <v>0</v>
      </c>
      <c r="F13" s="85"/>
      <c r="G13" s="85"/>
      <c r="H13" s="148"/>
      <c r="I13" s="7"/>
      <c r="J13" s="7"/>
    </row>
    <row r="14" spans="2:11" ht="35.25" customHeight="1" thickBot="1" x14ac:dyDescent="0.25">
      <c r="B14" s="112" t="s">
        <v>132</v>
      </c>
      <c r="C14" s="74"/>
      <c r="D14" s="74"/>
      <c r="E14" s="79">
        <f>IFERROR((D14-C14)*24*60,0)</f>
        <v>0</v>
      </c>
      <c r="F14" s="86">
        <f>E14</f>
        <v>0</v>
      </c>
      <c r="G14" s="145"/>
      <c r="H14" s="85"/>
      <c r="I14" s="7"/>
      <c r="J14" s="7"/>
    </row>
    <row r="15" spans="2:11" ht="25.5" customHeight="1" thickBot="1" x14ac:dyDescent="0.25">
      <c r="B15" s="111" t="s">
        <v>7</v>
      </c>
      <c r="C15" s="76"/>
      <c r="D15" s="76"/>
      <c r="E15" s="80">
        <f>IFERROR((D15-C15)*24*60,0)</f>
        <v>0</v>
      </c>
      <c r="F15" s="85"/>
      <c r="G15" s="85"/>
      <c r="H15" s="148"/>
      <c r="I15" s="7"/>
      <c r="J15" s="7"/>
    </row>
    <row r="16" spans="2:11" ht="25.5" customHeight="1" thickBot="1" x14ac:dyDescent="0.25">
      <c r="B16" s="112" t="s">
        <v>73</v>
      </c>
      <c r="C16" s="74"/>
      <c r="D16" s="74"/>
      <c r="E16" s="79">
        <f>IFERROR((D16-C16)*24*60,0)</f>
        <v>0</v>
      </c>
      <c r="F16" s="86">
        <f>E16</f>
        <v>0</v>
      </c>
      <c r="G16" s="145"/>
      <c r="H16" s="85"/>
      <c r="I16" s="7"/>
      <c r="J16" s="7"/>
    </row>
    <row r="17" spans="2:10" ht="25.5" customHeight="1" thickBot="1" x14ac:dyDescent="0.25">
      <c r="B17" s="111" t="s">
        <v>7</v>
      </c>
      <c r="C17" s="76"/>
      <c r="D17" s="76"/>
      <c r="E17" s="80">
        <f t="shared" ref="E17:E22" si="1">IFERROR((D17-C17)*24*60,0)</f>
        <v>0</v>
      </c>
      <c r="F17" s="85"/>
      <c r="G17" s="85"/>
      <c r="H17" s="148"/>
      <c r="I17" s="7"/>
      <c r="J17" s="7"/>
    </row>
    <row r="18" spans="2:10" ht="25.5" customHeight="1" thickBot="1" x14ac:dyDescent="0.25">
      <c r="B18" s="111" t="s">
        <v>9</v>
      </c>
      <c r="C18" s="76"/>
      <c r="D18" s="76"/>
      <c r="E18" s="80">
        <f t="shared" si="1"/>
        <v>0</v>
      </c>
      <c r="F18" s="85"/>
      <c r="G18" s="85"/>
      <c r="H18" s="148"/>
    </row>
    <row r="19" spans="2:10" ht="36" customHeight="1" thickBot="1" x14ac:dyDescent="0.25">
      <c r="B19" s="111" t="s">
        <v>17</v>
      </c>
      <c r="C19" s="76"/>
      <c r="D19" s="76"/>
      <c r="E19" s="80">
        <f t="shared" si="1"/>
        <v>0</v>
      </c>
      <c r="F19" s="85"/>
      <c r="G19" s="85"/>
      <c r="H19" s="148"/>
    </row>
    <row r="20" spans="2:10" ht="25.5" customHeight="1" thickBot="1" x14ac:dyDescent="0.25">
      <c r="B20" s="111" t="s">
        <v>7</v>
      </c>
      <c r="C20" s="76"/>
      <c r="D20" s="76"/>
      <c r="E20" s="80">
        <f t="shared" si="1"/>
        <v>0</v>
      </c>
      <c r="F20" s="85"/>
      <c r="G20" s="85"/>
      <c r="H20" s="148"/>
    </row>
    <row r="21" spans="2:10" ht="25.5" customHeight="1" thickBot="1" x14ac:dyDescent="0.25">
      <c r="B21" s="112" t="s">
        <v>8</v>
      </c>
      <c r="C21" s="74"/>
      <c r="D21" s="74"/>
      <c r="E21" s="79">
        <f t="shared" si="1"/>
        <v>0</v>
      </c>
      <c r="F21" s="86">
        <f>E21</f>
        <v>0</v>
      </c>
      <c r="G21" s="145"/>
      <c r="H21" s="85"/>
    </row>
    <row r="22" spans="2:10" ht="25.5" customHeight="1" thickBot="1" x14ac:dyDescent="0.25">
      <c r="B22" s="111" t="s">
        <v>7</v>
      </c>
      <c r="C22" s="76"/>
      <c r="D22" s="76"/>
      <c r="E22" s="80">
        <f t="shared" si="1"/>
        <v>0</v>
      </c>
      <c r="F22" s="85"/>
      <c r="G22" s="85"/>
      <c r="H22" s="148"/>
    </row>
    <row r="23" spans="2:10" ht="29.25" customHeight="1" thickBot="1" x14ac:dyDescent="0.25">
      <c r="B23" s="110" t="str">
        <f>'Mon-Day 1-S1'!B23</f>
        <v>Lunch Supervision</v>
      </c>
      <c r="C23" s="75"/>
      <c r="D23" s="75"/>
      <c r="E23" s="80">
        <f t="shared" ref="E23:E36" si="2">IFERROR((D23-C23)*24*60,0)</f>
        <v>0</v>
      </c>
      <c r="F23" s="85"/>
      <c r="G23" s="85"/>
      <c r="H23" s="148"/>
    </row>
    <row r="24" spans="2:10" ht="35.25" customHeight="1" thickBot="1" x14ac:dyDescent="0.25">
      <c r="B24" s="110" t="str">
        <f>'Mon-Day 1-S1'!B24</f>
        <v>Lunch Recess Supervision</v>
      </c>
      <c r="C24" s="75"/>
      <c r="D24" s="75"/>
      <c r="E24" s="80">
        <f t="shared" si="2"/>
        <v>0</v>
      </c>
      <c r="F24" s="85"/>
      <c r="G24" s="85"/>
      <c r="H24" s="148"/>
    </row>
    <row r="25" spans="2:10" ht="25.5" customHeight="1" thickBot="1" x14ac:dyDescent="0.25">
      <c r="B25" s="110" t="str">
        <f>'Mon-Day 1-S1'!B25</f>
        <v>Transition/Break</v>
      </c>
      <c r="C25" s="75"/>
      <c r="D25" s="75"/>
      <c r="E25" s="80">
        <f t="shared" si="2"/>
        <v>0</v>
      </c>
      <c r="F25" s="85"/>
      <c r="G25" s="85"/>
      <c r="H25" s="148"/>
    </row>
    <row r="26" spans="2:10" ht="25.5" customHeight="1" thickBot="1" x14ac:dyDescent="0.25">
      <c r="B26" s="116" t="str">
        <f>'Mon-Day 1-S1'!B26</f>
        <v>Block 7</v>
      </c>
      <c r="C26" s="83"/>
      <c r="D26" s="83"/>
      <c r="E26" s="79">
        <f t="shared" si="2"/>
        <v>0</v>
      </c>
      <c r="F26" s="86">
        <f>E26</f>
        <v>0</v>
      </c>
      <c r="G26" s="145"/>
      <c r="H26" s="85"/>
    </row>
    <row r="27" spans="2:10" ht="25.5" customHeight="1" thickBot="1" x14ac:dyDescent="0.25">
      <c r="B27" s="110" t="str">
        <f>'Mon-Day 1-S1'!B27</f>
        <v>Transition/Break</v>
      </c>
      <c r="C27" s="75"/>
      <c r="D27" s="75"/>
      <c r="E27" s="80">
        <f t="shared" si="2"/>
        <v>0</v>
      </c>
      <c r="F27" s="85"/>
      <c r="G27" s="85"/>
      <c r="H27" s="148"/>
    </row>
    <row r="28" spans="2:10" ht="33.75" customHeight="1" thickBot="1" x14ac:dyDescent="0.25">
      <c r="B28" s="110" t="str">
        <f>'Mon-Day 1-S1'!B28</f>
        <v>PM Recess Supervision</v>
      </c>
      <c r="C28" s="75"/>
      <c r="D28" s="75"/>
      <c r="E28" s="80">
        <f t="shared" si="2"/>
        <v>0</v>
      </c>
      <c r="F28" s="85"/>
      <c r="G28" s="85"/>
      <c r="H28" s="148"/>
    </row>
    <row r="29" spans="2:10" ht="25.5" customHeight="1" thickBot="1" x14ac:dyDescent="0.25">
      <c r="B29" s="110" t="str">
        <f>'Mon-Day 1-S1'!B29</f>
        <v>Transition/Break</v>
      </c>
      <c r="C29" s="75"/>
      <c r="D29" s="75"/>
      <c r="E29" s="80">
        <f t="shared" si="2"/>
        <v>0</v>
      </c>
      <c r="F29" s="85"/>
      <c r="G29" s="85"/>
      <c r="H29" s="148"/>
    </row>
    <row r="30" spans="2:10" ht="28.5" customHeight="1" thickBot="1" x14ac:dyDescent="0.25">
      <c r="B30" s="116" t="str">
        <f>'Mon-Day 1-S1'!B30</f>
        <v>Block 8</v>
      </c>
      <c r="C30" s="83"/>
      <c r="D30" s="83"/>
      <c r="E30" s="79">
        <f t="shared" si="2"/>
        <v>0</v>
      </c>
      <c r="F30" s="86">
        <f>E30</f>
        <v>0</v>
      </c>
      <c r="G30" s="145"/>
      <c r="H30" s="85"/>
    </row>
    <row r="31" spans="2:10" ht="25.5" customHeight="1" thickBot="1" x14ac:dyDescent="0.25">
      <c r="B31" s="110" t="str">
        <f>'Mon-Day 1-S1'!B31</f>
        <v>Transition/Break</v>
      </c>
      <c r="C31" s="75"/>
      <c r="D31" s="75"/>
      <c r="E31" s="80">
        <f t="shared" si="2"/>
        <v>0</v>
      </c>
      <c r="F31" s="85"/>
      <c r="G31" s="85"/>
      <c r="H31" s="148"/>
    </row>
    <row r="32" spans="2:10" ht="25.5" customHeight="1" thickBot="1" x14ac:dyDescent="0.25">
      <c r="B32" s="116" t="str">
        <f>'Mon-Day 1-S1'!B32</f>
        <v>Block 9</v>
      </c>
      <c r="C32" s="83"/>
      <c r="D32" s="83"/>
      <c r="E32" s="79">
        <f t="shared" si="2"/>
        <v>0</v>
      </c>
      <c r="F32" s="86">
        <f>E32</f>
        <v>0</v>
      </c>
      <c r="G32" s="145"/>
      <c r="H32" s="85"/>
    </row>
    <row r="33" spans="2:10" ht="25.5" customHeight="1" thickBot="1" x14ac:dyDescent="0.25">
      <c r="B33" s="110" t="str">
        <f>'Mon-Day 1-S1'!B33</f>
        <v>Transition/Break</v>
      </c>
      <c r="C33" s="75"/>
      <c r="D33" s="75"/>
      <c r="E33" s="80">
        <f t="shared" si="2"/>
        <v>0</v>
      </c>
      <c r="F33" s="85"/>
      <c r="G33" s="85"/>
      <c r="H33" s="148"/>
    </row>
    <row r="34" spans="2:10" ht="25.5" customHeight="1" thickBot="1" x14ac:dyDescent="0.25">
      <c r="B34" s="116" t="str">
        <f>'Mon-Day 1-S1'!B34</f>
        <v>Block 10</v>
      </c>
      <c r="C34" s="83"/>
      <c r="D34" s="83"/>
      <c r="E34" s="79">
        <f t="shared" si="2"/>
        <v>0</v>
      </c>
      <c r="F34" s="86">
        <f>E34</f>
        <v>0</v>
      </c>
      <c r="G34" s="145"/>
      <c r="H34" s="85"/>
    </row>
    <row r="35" spans="2:10" ht="25.5" customHeight="1" thickBot="1" x14ac:dyDescent="0.25">
      <c r="B35" s="110" t="str">
        <f>'Mon-Day 1-S1'!B35</f>
        <v>Transition/Break</v>
      </c>
      <c r="C35" s="75"/>
      <c r="D35" s="75"/>
      <c r="E35" s="80">
        <f t="shared" si="2"/>
        <v>0</v>
      </c>
      <c r="F35" s="85"/>
      <c r="G35" s="85"/>
      <c r="H35" s="148"/>
      <c r="I35" s="7"/>
      <c r="J35" s="7"/>
    </row>
    <row r="36" spans="2:10" ht="32.25" customHeight="1" thickBot="1" x14ac:dyDescent="0.25">
      <c r="B36" s="113" t="str">
        <f>'Mon-Day 1-S1'!B36</f>
        <v>After School Supervision</v>
      </c>
      <c r="C36" s="77"/>
      <c r="D36" s="77"/>
      <c r="E36" s="81">
        <f t="shared" si="2"/>
        <v>0</v>
      </c>
      <c r="F36" s="146"/>
      <c r="G36" s="146"/>
      <c r="H36" s="150"/>
      <c r="I36" s="7"/>
      <c r="J36" s="7"/>
    </row>
    <row r="37" spans="2:10" ht="29.25" customHeight="1" thickTop="1" thickBot="1" x14ac:dyDescent="0.25">
      <c r="B37" s="45"/>
      <c r="C37" s="46"/>
      <c r="D37" s="47"/>
      <c r="E37" s="78"/>
      <c r="F37" s="73">
        <f>F6+F8+F10+F14+F16+F21+F26+F30+F32+F34</f>
        <v>0</v>
      </c>
      <c r="G37" s="147">
        <f>G6+G8+G10+G14+G16+G21+G26+G30+G32+G34</f>
        <v>0</v>
      </c>
      <c r="H37" s="84">
        <f>H4+H5+H7+H9+H11+H12+H13+H15+H17+H18+H19+H20+H22+H23+H24+H25+H27+H28+H29+H31+H33+H35+H36</f>
        <v>0</v>
      </c>
      <c r="I37" s="7"/>
      <c r="J37" s="7"/>
    </row>
    <row r="38" spans="2:10" ht="48" customHeight="1" thickBot="1" x14ac:dyDescent="0.25">
      <c r="B38" s="115" t="s">
        <v>48</v>
      </c>
      <c r="C38" s="73">
        <f>(F6+F8+F10+F14+F16+F21+F26+F30+F32+F34)</f>
        <v>0</v>
      </c>
      <c r="D38" s="34" t="s">
        <v>49</v>
      </c>
      <c r="E38" s="84">
        <f>G37+H37</f>
        <v>0</v>
      </c>
      <c r="F38" s="85"/>
      <c r="G38" s="85"/>
      <c r="H38" s="85"/>
    </row>
  </sheetData>
  <sheetProtection algorithmName="SHA-512" hashValue="UdzLNM6JhXw5PQ2wW8tHEf2UOfbAVvksyAJdSzXDDBUb1edppF0+tEUTmemrK+NUZ4x6FLmAsGBhRArqANHlMg==" saltValue="Y8VPJW8KIOZhTuol59+6YQ==" spinCount="100000" sheet="1" objects="1" scenarios="1" formatColumns="0"/>
  <mergeCells count="2">
    <mergeCell ref="G1:H1"/>
    <mergeCell ref="G2:H2"/>
  </mergeCells>
  <dataValidations count="4">
    <dataValidation allowBlank="1" showInputMessage="1" showErrorMessage="1" prompt="adsfa" sqref="I1" xr:uid="{00000000-0002-0000-03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34 G32 G21 G14 G10 G8 G6 G16" xr:uid="{00000000-0002-0000-03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32 F26 F34 F30 F6 F8 F10 F14 F16 F21" xr:uid="{00000000-0002-0000-03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22:H25 H35:H36 H27:H29 H31 H33 H4:H5 H7 H9 H17:H20 H11:H13 H15" xr:uid="{00000000-0002-0000-0300-000003000000}">
      <formula1>0</formula1>
      <formula2>120</formula2>
    </dataValidation>
  </dataValidations>
  <hyperlinks>
    <hyperlink ref="G1" location="'Hours Summary'!A1" display="Return to Main" xr:uid="{00000000-0004-0000-0300-000000000000}"/>
  </hyperlinks>
  <printOptions horizontalCentered="1"/>
  <pageMargins left="0.25" right="0.25"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90625" defaultRowHeight="25.5" customHeight="1" thickBottom="1" x14ac:dyDescent="0.25"/>
  <cols>
    <col min="1" max="1" width="2.08984375" customWidth="1"/>
    <col min="2" max="2" width="22.08984375" customWidth="1"/>
    <col min="3" max="3" width="13.90625" customWidth="1"/>
    <col min="4" max="5" width="17.08984375" customWidth="1"/>
    <col min="6" max="6" width="15.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132" t="s">
        <v>94</v>
      </c>
      <c r="C1" s="1"/>
      <c r="E1" s="48" t="s">
        <v>50</v>
      </c>
      <c r="F1" s="49">
        <f>C2+F2</f>
        <v>0</v>
      </c>
      <c r="G1" s="613"/>
      <c r="H1" s="613"/>
      <c r="I1" s="117"/>
    </row>
    <row r="2" spans="2:11" ht="70.5" customHeight="1" thickBot="1" x14ac:dyDescent="0.35">
      <c r="B2" s="35" t="s">
        <v>39</v>
      </c>
      <c r="C2" s="38">
        <f>C38</f>
        <v>0</v>
      </c>
      <c r="D2" s="36" t="s">
        <v>18</v>
      </c>
      <c r="E2" s="37" t="s">
        <v>40</v>
      </c>
      <c r="F2" s="39">
        <f>E38</f>
        <v>0</v>
      </c>
      <c r="G2" s="614" t="s">
        <v>18</v>
      </c>
      <c r="H2" s="615"/>
      <c r="I2" s="8"/>
      <c r="J2" s="3"/>
    </row>
    <row r="3" spans="2:11" ht="32.25" customHeight="1" thickBot="1" x14ac:dyDescent="0.35">
      <c r="B3" s="44" t="s">
        <v>3</v>
      </c>
      <c r="C3" s="51" t="s">
        <v>1</v>
      </c>
      <c r="D3" s="51" t="s">
        <v>2</v>
      </c>
      <c r="E3" s="51" t="s">
        <v>16</v>
      </c>
      <c r="F3" s="92" t="s">
        <v>20</v>
      </c>
      <c r="G3" s="52" t="s">
        <v>109</v>
      </c>
      <c r="H3" s="149" t="s">
        <v>47</v>
      </c>
      <c r="I3" s="2"/>
      <c r="J3" s="3"/>
    </row>
    <row r="4" spans="2:11" ht="25.5" customHeight="1" thickBot="1" x14ac:dyDescent="0.25">
      <c r="B4" s="110" t="s">
        <v>71</v>
      </c>
      <c r="C4" s="75"/>
      <c r="D4" s="75"/>
      <c r="E4" s="80">
        <f t="shared" ref="E4:E13" si="0">IFERROR((D4-C4)*24*60,0)</f>
        <v>0</v>
      </c>
      <c r="F4" s="85"/>
      <c r="G4" s="85"/>
      <c r="H4" s="148"/>
      <c r="I4" s="4"/>
      <c r="J4" s="5"/>
      <c r="K4" t="s">
        <v>0</v>
      </c>
    </row>
    <row r="5" spans="2:11" ht="25.5" customHeight="1" thickBot="1" x14ac:dyDescent="0.25">
      <c r="B5" s="111" t="s">
        <v>58</v>
      </c>
      <c r="C5" s="76"/>
      <c r="D5" s="76"/>
      <c r="E5" s="80">
        <f t="shared" si="0"/>
        <v>0</v>
      </c>
      <c r="F5" s="85"/>
      <c r="G5" s="85"/>
      <c r="H5" s="148"/>
      <c r="I5" s="6"/>
      <c r="J5" s="6"/>
      <c r="K5" t="s">
        <v>0</v>
      </c>
    </row>
    <row r="6" spans="2:11" ht="25.5" customHeight="1" thickBot="1" x14ac:dyDescent="0.25">
      <c r="B6" s="112" t="s">
        <v>4</v>
      </c>
      <c r="C6" s="74"/>
      <c r="D6" s="74"/>
      <c r="E6" s="79">
        <f t="shared" si="0"/>
        <v>0</v>
      </c>
      <c r="F6" s="86">
        <f>E6</f>
        <v>0</v>
      </c>
      <c r="G6" s="145"/>
      <c r="H6" s="85"/>
      <c r="I6" s="7"/>
      <c r="J6" s="7"/>
    </row>
    <row r="7" spans="2:11" ht="25.5" customHeight="1" thickBot="1" x14ac:dyDescent="0.25">
      <c r="B7" s="111" t="s">
        <v>7</v>
      </c>
      <c r="C7" s="76"/>
      <c r="D7" s="76"/>
      <c r="E7" s="80">
        <f t="shared" si="0"/>
        <v>0</v>
      </c>
      <c r="F7" s="85"/>
      <c r="G7" s="85"/>
      <c r="H7" s="148"/>
      <c r="I7" s="7"/>
      <c r="J7" s="7"/>
    </row>
    <row r="8" spans="2:11" ht="25.5" customHeight="1" thickBot="1" x14ac:dyDescent="0.25">
      <c r="B8" s="112" t="s">
        <v>5</v>
      </c>
      <c r="C8" s="74"/>
      <c r="D8" s="74"/>
      <c r="E8" s="79">
        <f t="shared" si="0"/>
        <v>0</v>
      </c>
      <c r="F8" s="86">
        <f>E8</f>
        <v>0</v>
      </c>
      <c r="G8" s="145"/>
      <c r="H8" s="85"/>
      <c r="I8" s="7"/>
      <c r="J8" s="7"/>
    </row>
    <row r="9" spans="2:11" ht="25.5" customHeight="1" thickBot="1" x14ac:dyDescent="0.25">
      <c r="B9" s="111" t="s">
        <v>7</v>
      </c>
      <c r="C9" s="76"/>
      <c r="D9" s="76"/>
      <c r="E9" s="80">
        <f t="shared" si="0"/>
        <v>0</v>
      </c>
      <c r="F9" s="85"/>
      <c r="G9" s="85"/>
      <c r="H9" s="148"/>
      <c r="I9" s="7"/>
      <c r="J9" s="7"/>
    </row>
    <row r="10" spans="2:11" ht="25.5" customHeight="1" thickBot="1" x14ac:dyDescent="0.25">
      <c r="B10" s="112" t="s">
        <v>6</v>
      </c>
      <c r="C10" s="74"/>
      <c r="D10" s="74"/>
      <c r="E10" s="79">
        <f t="shared" si="0"/>
        <v>0</v>
      </c>
      <c r="F10" s="86">
        <f>E10</f>
        <v>0</v>
      </c>
      <c r="G10" s="145"/>
      <c r="H10" s="85"/>
      <c r="I10" s="7"/>
      <c r="J10" s="7"/>
    </row>
    <row r="11" spans="2:11" ht="25.5" customHeight="1" thickBot="1" x14ac:dyDescent="0.25">
      <c r="B11" s="111" t="s">
        <v>7</v>
      </c>
      <c r="C11" s="76"/>
      <c r="D11" s="76"/>
      <c r="E11" s="80">
        <f t="shared" si="0"/>
        <v>0</v>
      </c>
      <c r="F11" s="85"/>
      <c r="G11" s="85"/>
      <c r="H11" s="148"/>
      <c r="I11" s="7"/>
      <c r="J11" s="7"/>
    </row>
    <row r="12" spans="2:11" ht="36" customHeight="1" thickBot="1" x14ac:dyDescent="0.25">
      <c r="B12" s="111" t="s">
        <v>72</v>
      </c>
      <c r="C12" s="76"/>
      <c r="D12" s="76"/>
      <c r="E12" s="80">
        <f t="shared" si="0"/>
        <v>0</v>
      </c>
      <c r="F12" s="85"/>
      <c r="G12" s="85"/>
      <c r="H12" s="148"/>
      <c r="I12" s="7"/>
      <c r="J12" s="7"/>
    </row>
    <row r="13" spans="2:11" ht="25.5" customHeight="1" thickBot="1" x14ac:dyDescent="0.25">
      <c r="B13" s="111" t="s">
        <v>7</v>
      </c>
      <c r="C13" s="76"/>
      <c r="D13" s="76"/>
      <c r="E13" s="80">
        <f t="shared" si="0"/>
        <v>0</v>
      </c>
      <c r="F13" s="85"/>
      <c r="G13" s="85"/>
      <c r="H13" s="148"/>
      <c r="I13" s="7"/>
      <c r="J13" s="7"/>
    </row>
    <row r="14" spans="2:11" ht="25.5" customHeight="1" thickBot="1" x14ac:dyDescent="0.25">
      <c r="B14" s="112" t="s">
        <v>132</v>
      </c>
      <c r="C14" s="74"/>
      <c r="D14" s="74"/>
      <c r="E14" s="79">
        <f>IFERROR((D14-C14)*24*60,0)</f>
        <v>0</v>
      </c>
      <c r="F14" s="86">
        <f>E14</f>
        <v>0</v>
      </c>
      <c r="G14" s="145"/>
      <c r="H14" s="85"/>
      <c r="I14" s="7"/>
      <c r="J14" s="7"/>
    </row>
    <row r="15" spans="2:11" ht="25.5" customHeight="1" thickBot="1" x14ac:dyDescent="0.25">
      <c r="B15" s="111" t="s">
        <v>7</v>
      </c>
      <c r="C15" s="76"/>
      <c r="D15" s="76"/>
      <c r="E15" s="80">
        <f>IFERROR((D15-C15)*24*60,0)</f>
        <v>0</v>
      </c>
      <c r="F15" s="85"/>
      <c r="G15" s="85"/>
      <c r="H15" s="148"/>
      <c r="I15" s="7"/>
      <c r="J15" s="7"/>
    </row>
    <row r="16" spans="2:11" ht="25.5" customHeight="1" thickBot="1" x14ac:dyDescent="0.25">
      <c r="B16" s="112" t="s">
        <v>73</v>
      </c>
      <c r="C16" s="74"/>
      <c r="D16" s="74"/>
      <c r="E16" s="79">
        <f>IFERROR((D16-C16)*24*60,0)</f>
        <v>0</v>
      </c>
      <c r="F16" s="86">
        <f>E16</f>
        <v>0</v>
      </c>
      <c r="G16" s="145"/>
      <c r="H16" s="85"/>
      <c r="I16" s="7"/>
      <c r="J16" s="7"/>
    </row>
    <row r="17" spans="2:10" ht="25.5" customHeight="1" thickBot="1" x14ac:dyDescent="0.25">
      <c r="B17" s="111" t="s">
        <v>7</v>
      </c>
      <c r="C17" s="76"/>
      <c r="D17" s="76"/>
      <c r="E17" s="80">
        <f t="shared" ref="E17:E22" si="1">IFERROR((D17-C17)*24*60,0)</f>
        <v>0</v>
      </c>
      <c r="F17" s="85"/>
      <c r="G17" s="85"/>
      <c r="H17" s="148"/>
      <c r="I17" s="7"/>
      <c r="J17" s="7"/>
    </row>
    <row r="18" spans="2:10" ht="25.5" customHeight="1" thickBot="1" x14ac:dyDescent="0.25">
      <c r="B18" s="111" t="s">
        <v>9</v>
      </c>
      <c r="C18" s="76"/>
      <c r="D18" s="76"/>
      <c r="E18" s="80">
        <f t="shared" si="1"/>
        <v>0</v>
      </c>
      <c r="F18" s="85"/>
      <c r="G18" s="85"/>
      <c r="H18" s="148"/>
    </row>
    <row r="19" spans="2:10" ht="36" customHeight="1" thickBot="1" x14ac:dyDescent="0.25">
      <c r="B19" s="111" t="s">
        <v>17</v>
      </c>
      <c r="C19" s="76"/>
      <c r="D19" s="76"/>
      <c r="E19" s="80">
        <f t="shared" si="1"/>
        <v>0</v>
      </c>
      <c r="F19" s="85"/>
      <c r="G19" s="85"/>
      <c r="H19" s="148"/>
    </row>
    <row r="20" spans="2:10" ht="25.5" customHeight="1" thickBot="1" x14ac:dyDescent="0.25">
      <c r="B20" s="111" t="s">
        <v>7</v>
      </c>
      <c r="C20" s="76"/>
      <c r="D20" s="76"/>
      <c r="E20" s="80">
        <f t="shared" si="1"/>
        <v>0</v>
      </c>
      <c r="F20" s="85"/>
      <c r="G20" s="85"/>
      <c r="H20" s="148"/>
    </row>
    <row r="21" spans="2:10" ht="25.5" customHeight="1" thickBot="1" x14ac:dyDescent="0.25">
      <c r="B21" s="112" t="s">
        <v>8</v>
      </c>
      <c r="C21" s="74"/>
      <c r="D21" s="74"/>
      <c r="E21" s="79">
        <f t="shared" si="1"/>
        <v>0</v>
      </c>
      <c r="F21" s="86">
        <f>E21</f>
        <v>0</v>
      </c>
      <c r="G21" s="145"/>
      <c r="H21" s="85"/>
    </row>
    <row r="22" spans="2:10" ht="25.5" customHeight="1" thickBot="1" x14ac:dyDescent="0.25">
      <c r="B22" s="111" t="s">
        <v>7</v>
      </c>
      <c r="C22" s="76"/>
      <c r="D22" s="76"/>
      <c r="E22" s="80">
        <f t="shared" si="1"/>
        <v>0</v>
      </c>
      <c r="F22" s="85"/>
      <c r="G22" s="85"/>
      <c r="H22" s="148"/>
    </row>
    <row r="23" spans="2:10" ht="29.25" customHeight="1" thickBot="1" x14ac:dyDescent="0.25">
      <c r="B23" s="110" t="str">
        <f>'Mon-Day 1-S1'!B23</f>
        <v>Lunch Supervision</v>
      </c>
      <c r="C23" s="75"/>
      <c r="D23" s="75"/>
      <c r="E23" s="80">
        <f t="shared" ref="E23:E36" si="2">IFERROR((D23-C23)*24*60,0)</f>
        <v>0</v>
      </c>
      <c r="F23" s="85"/>
      <c r="G23" s="85"/>
      <c r="H23" s="148"/>
    </row>
    <row r="24" spans="2:10" ht="36.75" customHeight="1" thickBot="1" x14ac:dyDescent="0.25">
      <c r="B24" s="110" t="str">
        <f>'Mon-Day 1-S1'!B24</f>
        <v>Lunch Recess Supervision</v>
      </c>
      <c r="C24" s="75"/>
      <c r="D24" s="75"/>
      <c r="E24" s="80">
        <f t="shared" si="2"/>
        <v>0</v>
      </c>
      <c r="F24" s="85"/>
      <c r="G24" s="85"/>
      <c r="H24" s="148"/>
    </row>
    <row r="25" spans="2:10" ht="25.5" customHeight="1" thickBot="1" x14ac:dyDescent="0.25">
      <c r="B25" s="110" t="str">
        <f>'Mon-Day 1-S1'!B25</f>
        <v>Transition/Break</v>
      </c>
      <c r="C25" s="75"/>
      <c r="D25" s="75"/>
      <c r="E25" s="80">
        <f t="shared" si="2"/>
        <v>0</v>
      </c>
      <c r="F25" s="85"/>
      <c r="G25" s="85"/>
      <c r="H25" s="148"/>
    </row>
    <row r="26" spans="2:10" ht="25.5" customHeight="1" thickBot="1" x14ac:dyDescent="0.25">
      <c r="B26" s="116" t="str">
        <f>'Mon-Day 1-S1'!B26</f>
        <v>Block 7</v>
      </c>
      <c r="C26" s="83"/>
      <c r="D26" s="83"/>
      <c r="E26" s="79">
        <f t="shared" si="2"/>
        <v>0</v>
      </c>
      <c r="F26" s="86">
        <f>E26</f>
        <v>0</v>
      </c>
      <c r="G26" s="145"/>
      <c r="H26" s="85"/>
    </row>
    <row r="27" spans="2:10" ht="25.5" customHeight="1" thickBot="1" x14ac:dyDescent="0.25">
      <c r="B27" s="110" t="str">
        <f>'Mon-Day 1-S1'!B27</f>
        <v>Transition/Break</v>
      </c>
      <c r="C27" s="75"/>
      <c r="D27" s="75"/>
      <c r="E27" s="80">
        <f t="shared" si="2"/>
        <v>0</v>
      </c>
      <c r="F27" s="85"/>
      <c r="G27" s="85"/>
      <c r="H27" s="148"/>
    </row>
    <row r="28" spans="2:10" ht="35.25" customHeight="1" thickBot="1" x14ac:dyDescent="0.25">
      <c r="B28" s="110" t="str">
        <f>'Mon-Day 1-S1'!B28</f>
        <v>PM Recess Supervision</v>
      </c>
      <c r="C28" s="75"/>
      <c r="D28" s="75"/>
      <c r="E28" s="80">
        <f t="shared" si="2"/>
        <v>0</v>
      </c>
      <c r="F28" s="85"/>
      <c r="G28" s="85"/>
      <c r="H28" s="148"/>
    </row>
    <row r="29" spans="2:10" ht="25.5" customHeight="1" thickBot="1" x14ac:dyDescent="0.25">
      <c r="B29" s="110" t="str">
        <f>'Mon-Day 1-S1'!B29</f>
        <v>Transition/Break</v>
      </c>
      <c r="C29" s="75"/>
      <c r="D29" s="75"/>
      <c r="E29" s="80">
        <f t="shared" si="2"/>
        <v>0</v>
      </c>
      <c r="F29" s="85"/>
      <c r="G29" s="85"/>
      <c r="H29" s="148"/>
    </row>
    <row r="30" spans="2:10" ht="28.5" customHeight="1" thickBot="1" x14ac:dyDescent="0.25">
      <c r="B30" s="116" t="str">
        <f>'Mon-Day 1-S1'!B30</f>
        <v>Block 8</v>
      </c>
      <c r="C30" s="83"/>
      <c r="D30" s="83"/>
      <c r="E30" s="79">
        <f t="shared" si="2"/>
        <v>0</v>
      </c>
      <c r="F30" s="86">
        <f>E30</f>
        <v>0</v>
      </c>
      <c r="G30" s="145"/>
      <c r="H30" s="85"/>
    </row>
    <row r="31" spans="2:10" ht="25.5" customHeight="1" thickBot="1" x14ac:dyDescent="0.25">
      <c r="B31" s="110" t="str">
        <f>'Mon-Day 1-S1'!B31</f>
        <v>Transition/Break</v>
      </c>
      <c r="C31" s="75"/>
      <c r="D31" s="75"/>
      <c r="E31" s="80">
        <f t="shared" si="2"/>
        <v>0</v>
      </c>
      <c r="F31" s="85"/>
      <c r="G31" s="85"/>
      <c r="H31" s="148"/>
    </row>
    <row r="32" spans="2:10" ht="25.5" customHeight="1" thickBot="1" x14ac:dyDescent="0.25">
      <c r="B32" s="116" t="str">
        <f>'Mon-Day 1-S1'!B32</f>
        <v>Block 9</v>
      </c>
      <c r="C32" s="83"/>
      <c r="D32" s="83"/>
      <c r="E32" s="79">
        <f t="shared" si="2"/>
        <v>0</v>
      </c>
      <c r="F32" s="86">
        <f>E32</f>
        <v>0</v>
      </c>
      <c r="G32" s="145"/>
      <c r="H32" s="85"/>
    </row>
    <row r="33" spans="2:10" ht="25.5" customHeight="1" thickBot="1" x14ac:dyDescent="0.25">
      <c r="B33" s="110" t="str">
        <f>'Mon-Day 1-S1'!B33</f>
        <v>Transition/Break</v>
      </c>
      <c r="C33" s="75"/>
      <c r="D33" s="75"/>
      <c r="E33" s="80">
        <f t="shared" si="2"/>
        <v>0</v>
      </c>
      <c r="F33" s="85"/>
      <c r="G33" s="85"/>
      <c r="H33" s="148"/>
    </row>
    <row r="34" spans="2:10" ht="25.5" customHeight="1" thickBot="1" x14ac:dyDescent="0.25">
      <c r="B34" s="116" t="str">
        <f>'Mon-Day 1-S1'!B34</f>
        <v>Block 10</v>
      </c>
      <c r="C34" s="83"/>
      <c r="D34" s="83"/>
      <c r="E34" s="79">
        <f t="shared" si="2"/>
        <v>0</v>
      </c>
      <c r="F34" s="86">
        <f>E34</f>
        <v>0</v>
      </c>
      <c r="G34" s="145"/>
      <c r="H34" s="85"/>
    </row>
    <row r="35" spans="2:10" ht="25.5" customHeight="1" thickBot="1" x14ac:dyDescent="0.25">
      <c r="B35" s="110" t="str">
        <f>'Mon-Day 1-S1'!B35</f>
        <v>Transition/Break</v>
      </c>
      <c r="C35" s="75"/>
      <c r="D35" s="75"/>
      <c r="E35" s="80">
        <f t="shared" si="2"/>
        <v>0</v>
      </c>
      <c r="F35" s="85"/>
      <c r="G35" s="85"/>
      <c r="H35" s="148"/>
      <c r="I35" s="7"/>
      <c r="J35" s="7"/>
    </row>
    <row r="36" spans="2:10" ht="36" customHeight="1" thickBot="1" x14ac:dyDescent="0.25">
      <c r="B36" s="113" t="str">
        <f>'Mon-Day 1-S1'!B36</f>
        <v>After School Supervision</v>
      </c>
      <c r="C36" s="77"/>
      <c r="D36" s="77"/>
      <c r="E36" s="81">
        <f t="shared" si="2"/>
        <v>0</v>
      </c>
      <c r="F36" s="146"/>
      <c r="G36" s="146"/>
      <c r="H36" s="150"/>
      <c r="I36" s="7"/>
      <c r="J36" s="7"/>
    </row>
    <row r="37" spans="2:10" ht="29.25" customHeight="1" thickTop="1" thickBot="1" x14ac:dyDescent="0.25">
      <c r="B37" s="45"/>
      <c r="C37" s="46"/>
      <c r="D37" s="47"/>
      <c r="E37" s="78"/>
      <c r="F37" s="73">
        <f>F6+F8+F10+F14+F16+F21+F26+F30+F32+F34</f>
        <v>0</v>
      </c>
      <c r="G37" s="147">
        <f>G6+G8+G10+G14+G16+G21+G26+G30+G32+G34</f>
        <v>0</v>
      </c>
      <c r="H37" s="84">
        <f>H4+H5+H7+H9+H11+H12+H13+H15+H17+H18+H19+H20+H22+H23+H24+H25+H27+H28+H29+H31+H33+H35+H36</f>
        <v>0</v>
      </c>
      <c r="I37" s="7"/>
      <c r="J37" s="7"/>
    </row>
    <row r="38" spans="2:10" ht="50.25" customHeight="1" thickBot="1" x14ac:dyDescent="0.25">
      <c r="B38" s="115" t="s">
        <v>48</v>
      </c>
      <c r="C38" s="73">
        <f>(F6+F8+F10+F14+F16+F21+F26+F30+F32+F34)</f>
        <v>0</v>
      </c>
      <c r="D38" s="34" t="s">
        <v>49</v>
      </c>
      <c r="E38" s="84">
        <f>G37+H37</f>
        <v>0</v>
      </c>
      <c r="F38" s="85"/>
      <c r="G38" s="85"/>
      <c r="H38" s="85"/>
    </row>
  </sheetData>
  <sheetProtection algorithmName="SHA-512" hashValue="AIs/cjQHX06l6w2Sv+W8m/sLsNcI1YwAo+RpJVy5ZFJK0AoX2E07ax3E/8zJcB7lxbMfYlt4xXi97MWrgTZGnA==" saltValue="xZtNrhdWBaZUrGFlepUURg==" spinCount="100000" sheet="1" objects="1" scenarios="1" formatColumns="0"/>
  <mergeCells count="2">
    <mergeCell ref="G1:H1"/>
    <mergeCell ref="G2:H2"/>
  </mergeCells>
  <dataValidations count="4">
    <dataValidation allowBlank="1" showInputMessage="1" showErrorMessage="1" prompt="adsfa" sqref="I1" xr:uid="{00000000-0002-0000-04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34 G32 G21 G14 G10 G8 G6 G16" xr:uid="{00000000-0002-0000-04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32 F26 F34 F30 F6 F8 F16 F10 F14 F21" xr:uid="{00000000-0002-0000-04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22:H25 H35:H36 H27:H29 H31 H33 H4:H5 H7 H9 H17:H20 H11:H13 H15" xr:uid="{00000000-0002-0000-0400-000003000000}">
      <formula1>0</formula1>
      <formula2>120</formula2>
    </dataValidation>
  </dataValidations>
  <hyperlinks>
    <hyperlink ref="G1" location="'Hours Summary'!A1" display="Return to Main" xr:uid="{00000000-0004-0000-0400-000000000000}"/>
  </hyperlinks>
  <printOptions horizontalCentered="1"/>
  <pageMargins left="0.25" right="0.25"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90625" defaultRowHeight="25.5" customHeight="1" thickBottom="1" x14ac:dyDescent="0.25"/>
  <cols>
    <col min="1" max="1" width="2.08984375" customWidth="1"/>
    <col min="2" max="2" width="22.90625" customWidth="1"/>
    <col min="3" max="3" width="13.90625" customWidth="1"/>
    <col min="4" max="5" width="17.90625" customWidth="1"/>
    <col min="6" max="6" width="15.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133" t="s">
        <v>95</v>
      </c>
      <c r="C1" s="1"/>
      <c r="E1" s="48" t="s">
        <v>50</v>
      </c>
      <c r="F1" s="49">
        <f>C2+F2</f>
        <v>0</v>
      </c>
      <c r="G1" s="613"/>
      <c r="H1" s="613"/>
      <c r="I1" s="117"/>
    </row>
    <row r="2" spans="2:11" ht="70.5" customHeight="1" thickBot="1" x14ac:dyDescent="0.35">
      <c r="B2" s="35" t="s">
        <v>39</v>
      </c>
      <c r="C2" s="38">
        <f>C38</f>
        <v>0</v>
      </c>
      <c r="D2" s="36" t="s">
        <v>18</v>
      </c>
      <c r="E2" s="37" t="s">
        <v>40</v>
      </c>
      <c r="F2" s="39">
        <f>E38</f>
        <v>0</v>
      </c>
      <c r="G2" s="614" t="s">
        <v>18</v>
      </c>
      <c r="H2" s="615"/>
      <c r="I2" s="8"/>
      <c r="J2" s="3"/>
    </row>
    <row r="3" spans="2:11" ht="32.25" customHeight="1" thickBot="1" x14ac:dyDescent="0.35">
      <c r="B3" s="44" t="s">
        <v>3</v>
      </c>
      <c r="C3" s="51" t="s">
        <v>1</v>
      </c>
      <c r="D3" s="51" t="s">
        <v>2</v>
      </c>
      <c r="E3" s="51" t="s">
        <v>16</v>
      </c>
      <c r="F3" s="92" t="s">
        <v>20</v>
      </c>
      <c r="G3" s="52" t="s">
        <v>109</v>
      </c>
      <c r="H3" s="149" t="s">
        <v>47</v>
      </c>
      <c r="I3" s="2"/>
      <c r="J3" s="3"/>
    </row>
    <row r="4" spans="2:11" ht="25.5" customHeight="1" thickBot="1" x14ac:dyDescent="0.25">
      <c r="B4" s="110" t="s">
        <v>71</v>
      </c>
      <c r="C4" s="75"/>
      <c r="D4" s="75"/>
      <c r="E4" s="80">
        <f t="shared" ref="E4:E13" si="0">IFERROR((D4-C4)*24*60,0)</f>
        <v>0</v>
      </c>
      <c r="F4" s="85"/>
      <c r="G4" s="85"/>
      <c r="H4" s="148"/>
      <c r="I4" s="4"/>
      <c r="J4" s="5"/>
      <c r="K4" t="s">
        <v>0</v>
      </c>
    </row>
    <row r="5" spans="2:11" ht="25.5" customHeight="1" thickBot="1" x14ac:dyDescent="0.25">
      <c r="B5" s="111" t="s">
        <v>58</v>
      </c>
      <c r="C5" s="76"/>
      <c r="D5" s="76"/>
      <c r="E5" s="80">
        <f t="shared" si="0"/>
        <v>0</v>
      </c>
      <c r="F5" s="85"/>
      <c r="G5" s="85"/>
      <c r="H5" s="148"/>
      <c r="I5" s="6"/>
      <c r="J5" s="6"/>
      <c r="K5" t="s">
        <v>0</v>
      </c>
    </row>
    <row r="6" spans="2:11" ht="25.5" customHeight="1" thickBot="1" x14ac:dyDescent="0.25">
      <c r="B6" s="112" t="s">
        <v>4</v>
      </c>
      <c r="C6" s="74"/>
      <c r="D6" s="74"/>
      <c r="E6" s="79">
        <f t="shared" si="0"/>
        <v>0</v>
      </c>
      <c r="F6" s="86">
        <f>E6</f>
        <v>0</v>
      </c>
      <c r="G6" s="145"/>
      <c r="H6" s="85"/>
      <c r="I6" s="7"/>
      <c r="J6" s="7"/>
    </row>
    <row r="7" spans="2:11" ht="25.5" customHeight="1" thickBot="1" x14ac:dyDescent="0.25">
      <c r="B7" s="111" t="s">
        <v>7</v>
      </c>
      <c r="C7" s="76"/>
      <c r="D7" s="76"/>
      <c r="E7" s="80">
        <f t="shared" si="0"/>
        <v>0</v>
      </c>
      <c r="F7" s="85"/>
      <c r="G7" s="85"/>
      <c r="H7" s="148"/>
      <c r="I7" s="7"/>
      <c r="J7" s="7"/>
    </row>
    <row r="8" spans="2:11" ht="25.5" customHeight="1" thickBot="1" x14ac:dyDescent="0.25">
      <c r="B8" s="112" t="s">
        <v>5</v>
      </c>
      <c r="C8" s="74"/>
      <c r="D8" s="74"/>
      <c r="E8" s="79">
        <f t="shared" si="0"/>
        <v>0</v>
      </c>
      <c r="F8" s="86">
        <f>E8</f>
        <v>0</v>
      </c>
      <c r="G8" s="145"/>
      <c r="H8" s="85"/>
      <c r="I8" s="7"/>
      <c r="J8" s="7"/>
    </row>
    <row r="9" spans="2:11" ht="25.5" customHeight="1" thickBot="1" x14ac:dyDescent="0.25">
      <c r="B9" s="111" t="s">
        <v>7</v>
      </c>
      <c r="C9" s="76"/>
      <c r="D9" s="76"/>
      <c r="E9" s="80">
        <f t="shared" si="0"/>
        <v>0</v>
      </c>
      <c r="F9" s="85"/>
      <c r="G9" s="85"/>
      <c r="H9" s="148"/>
      <c r="I9" s="7"/>
      <c r="J9" s="7"/>
    </row>
    <row r="10" spans="2:11" ht="25.5" customHeight="1" thickBot="1" x14ac:dyDescent="0.25">
      <c r="B10" s="112" t="s">
        <v>6</v>
      </c>
      <c r="C10" s="74"/>
      <c r="D10" s="74"/>
      <c r="E10" s="79">
        <f t="shared" si="0"/>
        <v>0</v>
      </c>
      <c r="F10" s="86">
        <f>E10</f>
        <v>0</v>
      </c>
      <c r="G10" s="145"/>
      <c r="H10" s="85"/>
      <c r="I10" s="7"/>
      <c r="J10" s="7"/>
    </row>
    <row r="11" spans="2:11" ht="25.5" customHeight="1" thickBot="1" x14ac:dyDescent="0.25">
      <c r="B11" s="111" t="s">
        <v>7</v>
      </c>
      <c r="C11" s="76"/>
      <c r="D11" s="76"/>
      <c r="E11" s="80">
        <f t="shared" si="0"/>
        <v>0</v>
      </c>
      <c r="F11" s="85"/>
      <c r="G11" s="85"/>
      <c r="H11" s="148"/>
      <c r="I11" s="7"/>
      <c r="J11" s="7"/>
    </row>
    <row r="12" spans="2:11" ht="36" customHeight="1" thickBot="1" x14ac:dyDescent="0.25">
      <c r="B12" s="111" t="s">
        <v>72</v>
      </c>
      <c r="C12" s="76"/>
      <c r="D12" s="76"/>
      <c r="E12" s="80">
        <f t="shared" si="0"/>
        <v>0</v>
      </c>
      <c r="F12" s="85"/>
      <c r="G12" s="85"/>
      <c r="H12" s="148"/>
      <c r="I12" s="7"/>
      <c r="J12" s="7"/>
    </row>
    <row r="13" spans="2:11" ht="25.5" customHeight="1" thickBot="1" x14ac:dyDescent="0.25">
      <c r="B13" s="111" t="s">
        <v>7</v>
      </c>
      <c r="C13" s="76"/>
      <c r="D13" s="76"/>
      <c r="E13" s="80">
        <f t="shared" si="0"/>
        <v>0</v>
      </c>
      <c r="F13" s="85"/>
      <c r="G13" s="85"/>
      <c r="H13" s="148"/>
      <c r="I13" s="7"/>
      <c r="J13" s="7"/>
    </row>
    <row r="14" spans="2:11" ht="25.5" customHeight="1" thickBot="1" x14ac:dyDescent="0.25">
      <c r="B14" s="112" t="s">
        <v>132</v>
      </c>
      <c r="C14" s="74"/>
      <c r="D14" s="74"/>
      <c r="E14" s="79">
        <f>IFERROR((D14-C14)*24*60,0)</f>
        <v>0</v>
      </c>
      <c r="F14" s="86">
        <f>E14</f>
        <v>0</v>
      </c>
      <c r="G14" s="145"/>
      <c r="H14" s="85"/>
      <c r="I14" s="7"/>
      <c r="J14" s="7"/>
    </row>
    <row r="15" spans="2:11" ht="25.5" customHeight="1" thickBot="1" x14ac:dyDescent="0.25">
      <c r="B15" s="111" t="s">
        <v>7</v>
      </c>
      <c r="C15" s="76"/>
      <c r="D15" s="76"/>
      <c r="E15" s="80">
        <f>IFERROR((D15-C15)*24*60,0)</f>
        <v>0</v>
      </c>
      <c r="F15" s="85"/>
      <c r="G15" s="85"/>
      <c r="H15" s="148"/>
      <c r="I15" s="7"/>
      <c r="J15" s="7"/>
    </row>
    <row r="16" spans="2:11" ht="25.5" customHeight="1" thickBot="1" x14ac:dyDescent="0.25">
      <c r="B16" s="112" t="s">
        <v>73</v>
      </c>
      <c r="C16" s="74"/>
      <c r="D16" s="74"/>
      <c r="E16" s="79">
        <f>IFERROR((D16-C16)*24*60,0)</f>
        <v>0</v>
      </c>
      <c r="F16" s="86">
        <f>E16</f>
        <v>0</v>
      </c>
      <c r="G16" s="145"/>
      <c r="H16" s="85"/>
      <c r="I16" s="7"/>
      <c r="J16" s="7"/>
    </row>
    <row r="17" spans="2:10" ht="25.5" customHeight="1" thickBot="1" x14ac:dyDescent="0.25">
      <c r="B17" s="111" t="s">
        <v>7</v>
      </c>
      <c r="C17" s="76"/>
      <c r="D17" s="76"/>
      <c r="E17" s="80">
        <f t="shared" ref="E17:E22" si="1">IFERROR((D17-C17)*24*60,0)</f>
        <v>0</v>
      </c>
      <c r="F17" s="85"/>
      <c r="G17" s="85"/>
      <c r="H17" s="148"/>
      <c r="I17" s="7"/>
      <c r="J17" s="7"/>
    </row>
    <row r="18" spans="2:10" ht="25.5" customHeight="1" thickBot="1" x14ac:dyDescent="0.25">
      <c r="B18" s="111" t="s">
        <v>9</v>
      </c>
      <c r="C18" s="76"/>
      <c r="D18" s="76"/>
      <c r="E18" s="80">
        <f t="shared" si="1"/>
        <v>0</v>
      </c>
      <c r="F18" s="85"/>
      <c r="G18" s="85"/>
      <c r="H18" s="148"/>
    </row>
    <row r="19" spans="2:10" ht="36" customHeight="1" thickBot="1" x14ac:dyDescent="0.25">
      <c r="B19" s="111" t="s">
        <v>17</v>
      </c>
      <c r="C19" s="76"/>
      <c r="D19" s="76"/>
      <c r="E19" s="80">
        <f t="shared" si="1"/>
        <v>0</v>
      </c>
      <c r="F19" s="85"/>
      <c r="G19" s="85"/>
      <c r="H19" s="148"/>
    </row>
    <row r="20" spans="2:10" ht="25.5" customHeight="1" thickBot="1" x14ac:dyDescent="0.25">
      <c r="B20" s="111" t="s">
        <v>7</v>
      </c>
      <c r="C20" s="76"/>
      <c r="D20" s="76"/>
      <c r="E20" s="80">
        <f t="shared" si="1"/>
        <v>0</v>
      </c>
      <c r="F20" s="85"/>
      <c r="G20" s="85"/>
      <c r="H20" s="148"/>
    </row>
    <row r="21" spans="2:10" ht="25.5" customHeight="1" thickBot="1" x14ac:dyDescent="0.25">
      <c r="B21" s="112" t="s">
        <v>8</v>
      </c>
      <c r="C21" s="74"/>
      <c r="D21" s="74"/>
      <c r="E21" s="79">
        <f t="shared" si="1"/>
        <v>0</v>
      </c>
      <c r="F21" s="86">
        <f>E21</f>
        <v>0</v>
      </c>
      <c r="G21" s="145"/>
      <c r="H21" s="85"/>
    </row>
    <row r="22" spans="2:10" ht="25.5" customHeight="1" thickBot="1" x14ac:dyDescent="0.25">
      <c r="B22" s="111" t="s">
        <v>7</v>
      </c>
      <c r="C22" s="76"/>
      <c r="D22" s="76"/>
      <c r="E22" s="80">
        <f t="shared" si="1"/>
        <v>0</v>
      </c>
      <c r="F22" s="85"/>
      <c r="G22" s="85"/>
      <c r="H22" s="148"/>
    </row>
    <row r="23" spans="2:10" ht="29.25" customHeight="1" thickBot="1" x14ac:dyDescent="0.25">
      <c r="B23" s="110" t="str">
        <f>'Mon-Day 1-S1'!B23</f>
        <v>Lunch Supervision</v>
      </c>
      <c r="C23" s="75"/>
      <c r="D23" s="75"/>
      <c r="E23" s="80">
        <f t="shared" ref="E23:E36" si="2">IFERROR((D23-C23)*24*60,0)</f>
        <v>0</v>
      </c>
      <c r="F23" s="85"/>
      <c r="G23" s="85"/>
      <c r="H23" s="148"/>
    </row>
    <row r="24" spans="2:10" ht="36" customHeight="1" thickBot="1" x14ac:dyDescent="0.25">
      <c r="B24" s="110" t="str">
        <f>'Mon-Day 1-S1'!B24</f>
        <v>Lunch Recess Supervision</v>
      </c>
      <c r="C24" s="75"/>
      <c r="D24" s="75"/>
      <c r="E24" s="80">
        <f t="shared" si="2"/>
        <v>0</v>
      </c>
      <c r="F24" s="85"/>
      <c r="G24" s="85"/>
      <c r="H24" s="148"/>
    </row>
    <row r="25" spans="2:10" ht="25.5" customHeight="1" thickBot="1" x14ac:dyDescent="0.25">
      <c r="B25" s="110" t="str">
        <f>'Mon-Day 1-S1'!B25</f>
        <v>Transition/Break</v>
      </c>
      <c r="C25" s="75"/>
      <c r="D25" s="75"/>
      <c r="E25" s="80">
        <f t="shared" si="2"/>
        <v>0</v>
      </c>
      <c r="F25" s="85"/>
      <c r="G25" s="85"/>
      <c r="H25" s="148"/>
    </row>
    <row r="26" spans="2:10" ht="25.5" customHeight="1" thickBot="1" x14ac:dyDescent="0.25">
      <c r="B26" s="116" t="str">
        <f>'Mon-Day 1-S1'!B26</f>
        <v>Block 7</v>
      </c>
      <c r="C26" s="83"/>
      <c r="D26" s="83"/>
      <c r="E26" s="79">
        <f t="shared" si="2"/>
        <v>0</v>
      </c>
      <c r="F26" s="86">
        <f>E26</f>
        <v>0</v>
      </c>
      <c r="G26" s="145"/>
      <c r="H26" s="85"/>
    </row>
    <row r="27" spans="2:10" ht="25.5" customHeight="1" thickBot="1" x14ac:dyDescent="0.25">
      <c r="B27" s="110" t="str">
        <f>'Mon-Day 1-S1'!B27</f>
        <v>Transition/Break</v>
      </c>
      <c r="C27" s="75"/>
      <c r="D27" s="75"/>
      <c r="E27" s="80">
        <f t="shared" si="2"/>
        <v>0</v>
      </c>
      <c r="F27" s="85"/>
      <c r="G27" s="85"/>
      <c r="H27" s="148"/>
    </row>
    <row r="28" spans="2:10" ht="36" customHeight="1" thickBot="1" x14ac:dyDescent="0.25">
      <c r="B28" s="110" t="str">
        <f>'Mon-Day 1-S1'!B28</f>
        <v>PM Recess Supervision</v>
      </c>
      <c r="C28" s="75"/>
      <c r="D28" s="75"/>
      <c r="E28" s="80">
        <f t="shared" si="2"/>
        <v>0</v>
      </c>
      <c r="F28" s="85"/>
      <c r="G28" s="85"/>
      <c r="H28" s="148"/>
    </row>
    <row r="29" spans="2:10" ht="25.5" customHeight="1" thickBot="1" x14ac:dyDescent="0.25">
      <c r="B29" s="110" t="str">
        <f>'Mon-Day 1-S1'!B29</f>
        <v>Transition/Break</v>
      </c>
      <c r="C29" s="75"/>
      <c r="D29" s="75"/>
      <c r="E29" s="80">
        <f t="shared" si="2"/>
        <v>0</v>
      </c>
      <c r="F29" s="85"/>
      <c r="G29" s="85"/>
      <c r="H29" s="148"/>
    </row>
    <row r="30" spans="2:10" ht="28.5" customHeight="1" thickBot="1" x14ac:dyDescent="0.25">
      <c r="B30" s="116" t="str">
        <f>'Mon-Day 1-S1'!B30</f>
        <v>Block 8</v>
      </c>
      <c r="C30" s="83"/>
      <c r="D30" s="83"/>
      <c r="E30" s="79">
        <f t="shared" si="2"/>
        <v>0</v>
      </c>
      <c r="F30" s="86">
        <f>E30</f>
        <v>0</v>
      </c>
      <c r="G30" s="145"/>
      <c r="H30" s="85"/>
    </row>
    <row r="31" spans="2:10" ht="25.5" customHeight="1" thickBot="1" x14ac:dyDescent="0.25">
      <c r="B31" s="110" t="str">
        <f>'Mon-Day 1-S1'!B31</f>
        <v>Transition/Break</v>
      </c>
      <c r="C31" s="75"/>
      <c r="D31" s="75"/>
      <c r="E31" s="80">
        <f t="shared" si="2"/>
        <v>0</v>
      </c>
      <c r="F31" s="85"/>
      <c r="G31" s="85"/>
      <c r="H31" s="148"/>
    </row>
    <row r="32" spans="2:10" ht="25.5" customHeight="1" thickBot="1" x14ac:dyDescent="0.25">
      <c r="B32" s="116" t="str">
        <f>'Mon-Day 1-S1'!B32</f>
        <v>Block 9</v>
      </c>
      <c r="C32" s="83"/>
      <c r="D32" s="83"/>
      <c r="E32" s="79">
        <f t="shared" si="2"/>
        <v>0</v>
      </c>
      <c r="F32" s="86">
        <f>E32</f>
        <v>0</v>
      </c>
      <c r="G32" s="145"/>
      <c r="H32" s="85"/>
    </row>
    <row r="33" spans="2:10" ht="25.5" customHeight="1" thickBot="1" x14ac:dyDescent="0.25">
      <c r="B33" s="110" t="str">
        <f>'Mon-Day 1-S1'!B33</f>
        <v>Transition/Break</v>
      </c>
      <c r="C33" s="75"/>
      <c r="D33" s="75"/>
      <c r="E33" s="80">
        <f t="shared" si="2"/>
        <v>0</v>
      </c>
      <c r="F33" s="85"/>
      <c r="G33" s="85"/>
      <c r="H33" s="148"/>
    </row>
    <row r="34" spans="2:10" ht="25.5" customHeight="1" thickBot="1" x14ac:dyDescent="0.25">
      <c r="B34" s="116" t="str">
        <f>'Mon-Day 1-S1'!B34</f>
        <v>Block 10</v>
      </c>
      <c r="C34" s="83"/>
      <c r="D34" s="83"/>
      <c r="E34" s="79">
        <f t="shared" si="2"/>
        <v>0</v>
      </c>
      <c r="F34" s="86">
        <f>E34</f>
        <v>0</v>
      </c>
      <c r="G34" s="145"/>
      <c r="H34" s="85"/>
    </row>
    <row r="35" spans="2:10" ht="25.5" customHeight="1" thickBot="1" x14ac:dyDescent="0.25">
      <c r="B35" s="110" t="str">
        <f>'Mon-Day 1-S1'!B35</f>
        <v>Transition/Break</v>
      </c>
      <c r="C35" s="75"/>
      <c r="D35" s="75"/>
      <c r="E35" s="80">
        <f t="shared" si="2"/>
        <v>0</v>
      </c>
      <c r="F35" s="85"/>
      <c r="G35" s="85"/>
      <c r="H35" s="148"/>
      <c r="I35" s="7"/>
      <c r="J35" s="7"/>
    </row>
    <row r="36" spans="2:10" ht="36" customHeight="1" thickBot="1" x14ac:dyDescent="0.25">
      <c r="B36" s="113" t="str">
        <f>'Mon-Day 1-S1'!B36</f>
        <v>After School Supervision</v>
      </c>
      <c r="C36" s="77"/>
      <c r="D36" s="77"/>
      <c r="E36" s="81">
        <f t="shared" si="2"/>
        <v>0</v>
      </c>
      <c r="F36" s="146"/>
      <c r="G36" s="146"/>
      <c r="H36" s="150"/>
      <c r="I36" s="7"/>
      <c r="J36" s="7"/>
    </row>
    <row r="37" spans="2:10" ht="27" customHeight="1" thickTop="1" thickBot="1" x14ac:dyDescent="0.25">
      <c r="B37" s="45"/>
      <c r="C37" s="46"/>
      <c r="D37" s="47"/>
      <c r="E37" s="78"/>
      <c r="F37" s="73">
        <f>F6+F8+F10+F14+F16+F21+F26+F30+F32+F34</f>
        <v>0</v>
      </c>
      <c r="G37" s="147">
        <f>G6+G8+G10+G14+G16+G21+G26+G30+G32+G34</f>
        <v>0</v>
      </c>
      <c r="H37" s="84">
        <f>H4+H5+H7+H9+H11+H12+H13+H15+H17+H18+H19+H20+H22+H23+H24+H25+H27+H28+H29+H31+H33+H35+H36</f>
        <v>0</v>
      </c>
      <c r="I37" s="7"/>
      <c r="J37" s="7"/>
    </row>
    <row r="38" spans="2:10" ht="51.75" customHeight="1" thickBot="1" x14ac:dyDescent="0.25">
      <c r="B38" s="115" t="s">
        <v>48</v>
      </c>
      <c r="C38" s="73">
        <f>(F6+F8+F10+F14+F16+F21+F26+F30+F32+F34)</f>
        <v>0</v>
      </c>
      <c r="D38" s="34" t="s">
        <v>49</v>
      </c>
      <c r="E38" s="84">
        <f>G37+H37</f>
        <v>0</v>
      </c>
      <c r="F38" s="85"/>
      <c r="G38" s="85"/>
      <c r="H38" s="85"/>
    </row>
  </sheetData>
  <sheetProtection algorithmName="SHA-512" hashValue="pR6kiays2L2eBWKGqioHnECE+hd39rrNKxAINlyJvrHthECIrL93Hylk1TewkpjoVXeliJ760T6hvA+WKRSC3w==" saltValue="uYGd5rb4Htgn8A1kZRJ4aA==" spinCount="100000" sheet="1" objects="1" scenarios="1" formatColumns="0"/>
  <mergeCells count="2">
    <mergeCell ref="G1:H1"/>
    <mergeCell ref="G2:H2"/>
  </mergeCells>
  <dataValidations count="4">
    <dataValidation allowBlank="1" showInputMessage="1" showErrorMessage="1" prompt="adsfa" sqref="I1" xr:uid="{00000000-0002-0000-05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34 G32 G21 G14 G10 G8 G6 G16" xr:uid="{00000000-0002-0000-05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32 F26 F34 F30 F6 F8 F10 F16 F14 F21" xr:uid="{00000000-0002-0000-05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22:H25 H35:H36 H27:H29 H31 H33 H4:H5 H7 H9 H17:H20 H11:H13 H15" xr:uid="{00000000-0002-0000-0500-000003000000}">
      <formula1>0</formula1>
      <formula2>120</formula2>
    </dataValidation>
  </dataValidations>
  <hyperlinks>
    <hyperlink ref="G1" location="'Hours Summary'!A1" display="Return to Main" xr:uid="{00000000-0004-0000-0500-000000000000}"/>
  </hyperlinks>
  <printOptions horizontalCentered="1"/>
  <pageMargins left="0.25" right="0.25" top="0.75" bottom="0.75" header="0.3" footer="0.3"/>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R23" sqref="R23"/>
    </sheetView>
  </sheetViews>
  <sheetFormatPr defaultColWidth="8.90625" defaultRowHeight="25.5" customHeight="1" thickBottom="1" x14ac:dyDescent="0.25"/>
  <cols>
    <col min="1" max="1" width="2.08984375" customWidth="1"/>
    <col min="2" max="2" width="22.453125" customWidth="1"/>
    <col min="3" max="3" width="13.90625" customWidth="1"/>
    <col min="4" max="4" width="17.90625" customWidth="1"/>
    <col min="5" max="5" width="17.453125" customWidth="1"/>
    <col min="6" max="6" width="15.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132" t="s">
        <v>96</v>
      </c>
      <c r="C1" s="1"/>
      <c r="E1" s="48" t="s">
        <v>50</v>
      </c>
      <c r="F1" s="49">
        <f>C2+F2</f>
        <v>0</v>
      </c>
      <c r="G1" s="613"/>
      <c r="H1" s="613"/>
      <c r="I1" s="117"/>
    </row>
    <row r="2" spans="2:11" ht="70.5" customHeight="1" thickBot="1" x14ac:dyDescent="0.35">
      <c r="B2" s="35" t="s">
        <v>39</v>
      </c>
      <c r="C2" s="38">
        <f>C38</f>
        <v>0</v>
      </c>
      <c r="D2" s="36" t="s">
        <v>18</v>
      </c>
      <c r="E2" s="37" t="s">
        <v>40</v>
      </c>
      <c r="F2" s="39">
        <f>E38</f>
        <v>0</v>
      </c>
      <c r="G2" s="614" t="s">
        <v>18</v>
      </c>
      <c r="H2" s="615"/>
      <c r="I2" s="8"/>
      <c r="J2" s="3"/>
    </row>
    <row r="3" spans="2:11" ht="32.25" customHeight="1" thickBot="1" x14ac:dyDescent="0.35">
      <c r="B3" s="44" t="s">
        <v>3</v>
      </c>
      <c r="C3" s="51" t="s">
        <v>1</v>
      </c>
      <c r="D3" s="51" t="s">
        <v>2</v>
      </c>
      <c r="E3" s="51" t="s">
        <v>16</v>
      </c>
      <c r="F3" s="92" t="s">
        <v>20</v>
      </c>
      <c r="G3" s="52" t="s">
        <v>109</v>
      </c>
      <c r="H3" s="149" t="s">
        <v>47</v>
      </c>
      <c r="I3" s="2"/>
      <c r="J3" s="3"/>
    </row>
    <row r="4" spans="2:11" ht="25.5" customHeight="1" thickBot="1" x14ac:dyDescent="0.25">
      <c r="B4" s="110" t="str">
        <f>'Mon-Day 1-S1'!B4</f>
        <v>AM Supervision</v>
      </c>
      <c r="C4" s="75"/>
      <c r="D4" s="75"/>
      <c r="E4" s="80">
        <f t="shared" ref="E4:E13" si="0">IFERROR((D4-C4)*24*60,0)</f>
        <v>0</v>
      </c>
      <c r="F4" s="85"/>
      <c r="G4" s="85"/>
      <c r="H4" s="148"/>
      <c r="I4" s="4"/>
      <c r="J4" s="5"/>
      <c r="K4" t="s">
        <v>0</v>
      </c>
    </row>
    <row r="5" spans="2:11" ht="25.5" customHeight="1" thickBot="1" x14ac:dyDescent="0.25">
      <c r="B5" s="110" t="str">
        <f>'Mon-Day 1-S1'!B5</f>
        <v>Warning Bell</v>
      </c>
      <c r="C5" s="75"/>
      <c r="D5" s="75"/>
      <c r="E5" s="80">
        <f t="shared" si="0"/>
        <v>0</v>
      </c>
      <c r="F5" s="85"/>
      <c r="G5" s="85"/>
      <c r="H5" s="148"/>
      <c r="I5" s="6"/>
      <c r="J5" s="6"/>
      <c r="K5" t="s">
        <v>0</v>
      </c>
    </row>
    <row r="6" spans="2:11" ht="25.5" customHeight="1" thickBot="1" x14ac:dyDescent="0.25">
      <c r="B6" s="116" t="str">
        <f>'Mon-Day 1-S1'!B6</f>
        <v>Block 1</v>
      </c>
      <c r="C6" s="83"/>
      <c r="D6" s="83"/>
      <c r="E6" s="79">
        <f t="shared" si="0"/>
        <v>0</v>
      </c>
      <c r="F6" s="86">
        <f>E6</f>
        <v>0</v>
      </c>
      <c r="G6" s="145"/>
      <c r="H6" s="85"/>
      <c r="I6" s="7"/>
      <c r="J6" s="7"/>
    </row>
    <row r="7" spans="2:11" ht="25.5" customHeight="1" thickBot="1" x14ac:dyDescent="0.25">
      <c r="B7" s="110" t="str">
        <f>'Mon-Day 1-S1'!B7</f>
        <v>Transition/Break</v>
      </c>
      <c r="C7" s="75"/>
      <c r="D7" s="75"/>
      <c r="E7" s="80">
        <f t="shared" si="0"/>
        <v>0</v>
      </c>
      <c r="F7" s="85"/>
      <c r="G7" s="85"/>
      <c r="H7" s="148"/>
      <c r="I7" s="7"/>
      <c r="J7" s="7"/>
    </row>
    <row r="8" spans="2:11" ht="25.5" customHeight="1" thickBot="1" x14ac:dyDescent="0.25">
      <c r="B8" s="116" t="str">
        <f>'Mon-Day 1-S1'!B8</f>
        <v>Block 2</v>
      </c>
      <c r="C8" s="83"/>
      <c r="D8" s="83"/>
      <c r="E8" s="79">
        <f t="shared" si="0"/>
        <v>0</v>
      </c>
      <c r="F8" s="86">
        <f>E8</f>
        <v>0</v>
      </c>
      <c r="G8" s="145"/>
      <c r="H8" s="85"/>
      <c r="I8" s="7"/>
      <c r="J8" s="7"/>
    </row>
    <row r="9" spans="2:11" ht="25.5" customHeight="1" thickBot="1" x14ac:dyDescent="0.25">
      <c r="B9" s="110" t="str">
        <f>'Mon-Day 1-S1'!B9</f>
        <v>Transition/Break</v>
      </c>
      <c r="C9" s="75"/>
      <c r="D9" s="75"/>
      <c r="E9" s="80">
        <f t="shared" si="0"/>
        <v>0</v>
      </c>
      <c r="F9" s="85"/>
      <c r="G9" s="85"/>
      <c r="H9" s="148"/>
      <c r="I9" s="7"/>
      <c r="J9" s="7"/>
    </row>
    <row r="10" spans="2:11" ht="25.5" customHeight="1" thickBot="1" x14ac:dyDescent="0.25">
      <c r="B10" s="116" t="str">
        <f>'Mon-Day 1-S1'!B10</f>
        <v>Block 3</v>
      </c>
      <c r="C10" s="83"/>
      <c r="D10" s="83"/>
      <c r="E10" s="79">
        <f t="shared" si="0"/>
        <v>0</v>
      </c>
      <c r="F10" s="86">
        <f>E10</f>
        <v>0</v>
      </c>
      <c r="G10" s="145"/>
      <c r="H10" s="85"/>
      <c r="I10" s="7"/>
      <c r="J10" s="7"/>
    </row>
    <row r="11" spans="2:11" ht="25.5" customHeight="1" thickBot="1" x14ac:dyDescent="0.25">
      <c r="B11" s="110" t="str">
        <f>'Mon-Day 1-S1'!B11</f>
        <v>Transition/Break</v>
      </c>
      <c r="C11" s="75"/>
      <c r="D11" s="75"/>
      <c r="E11" s="80">
        <f t="shared" si="0"/>
        <v>0</v>
      </c>
      <c r="F11" s="85"/>
      <c r="G11" s="85"/>
      <c r="H11" s="148"/>
      <c r="I11" s="7"/>
      <c r="J11" s="7"/>
    </row>
    <row r="12" spans="2:11" ht="37.5" customHeight="1" thickBot="1" x14ac:dyDescent="0.25">
      <c r="B12" s="110" t="str">
        <f>'Mon-Day 1-S1'!B12</f>
        <v>Recess Supervision</v>
      </c>
      <c r="C12" s="75"/>
      <c r="D12" s="75"/>
      <c r="E12" s="80">
        <f t="shared" si="0"/>
        <v>0</v>
      </c>
      <c r="F12" s="85"/>
      <c r="G12" s="85"/>
      <c r="H12" s="148"/>
      <c r="I12" s="7"/>
      <c r="J12" s="7"/>
    </row>
    <row r="13" spans="2:11" ht="25.5" customHeight="1" thickBot="1" x14ac:dyDescent="0.25">
      <c r="B13" s="110" t="str">
        <f>'Mon-Day 1-S1'!B13</f>
        <v>Transition/Break</v>
      </c>
      <c r="C13" s="75"/>
      <c r="D13" s="75"/>
      <c r="E13" s="80">
        <f t="shared" si="0"/>
        <v>0</v>
      </c>
      <c r="F13" s="85"/>
      <c r="G13" s="85"/>
      <c r="H13" s="148"/>
      <c r="I13" s="7"/>
      <c r="J13" s="7"/>
    </row>
    <row r="14" spans="2:11" ht="25.5" customHeight="1" thickBot="1" x14ac:dyDescent="0.25">
      <c r="B14" s="116" t="str">
        <f>'Mon-Day 1-S1'!B14</f>
        <v>Block 4</v>
      </c>
      <c r="C14" s="83"/>
      <c r="D14" s="83"/>
      <c r="E14" s="79">
        <f>IFERROR((D14-C14)*24*60,0)</f>
        <v>0</v>
      </c>
      <c r="F14" s="86">
        <f>E14</f>
        <v>0</v>
      </c>
      <c r="G14" s="145"/>
      <c r="H14" s="85"/>
      <c r="I14" s="7"/>
      <c r="J14" s="7"/>
    </row>
    <row r="15" spans="2:11" ht="25.5" customHeight="1" thickBot="1" x14ac:dyDescent="0.25">
      <c r="B15" s="110" t="str">
        <f>'Mon-Day 1-S1'!B15</f>
        <v>Transition/Break</v>
      </c>
      <c r="C15" s="75"/>
      <c r="D15" s="75"/>
      <c r="E15" s="80">
        <f>IFERROR((D15-C15)*24*60,0)</f>
        <v>0</v>
      </c>
      <c r="F15" s="85"/>
      <c r="G15" s="85"/>
      <c r="H15" s="148"/>
      <c r="I15" s="7"/>
      <c r="J15" s="7"/>
    </row>
    <row r="16" spans="2:11" ht="25.5" customHeight="1" thickBot="1" x14ac:dyDescent="0.25">
      <c r="B16" s="116" t="str">
        <f>'Mon-Day 1-S1'!B16</f>
        <v>Block 5</v>
      </c>
      <c r="C16" s="83"/>
      <c r="D16" s="83"/>
      <c r="E16" s="79">
        <f>IFERROR((D16-C16)*24*60,0)</f>
        <v>0</v>
      </c>
      <c r="F16" s="86">
        <f>E16</f>
        <v>0</v>
      </c>
      <c r="G16" s="145"/>
      <c r="H16" s="85"/>
      <c r="I16" s="7"/>
      <c r="J16" s="7"/>
    </row>
    <row r="17" spans="2:10" ht="25.5" customHeight="1" thickBot="1" x14ac:dyDescent="0.25">
      <c r="B17" s="110" t="str">
        <f>'Mon-Day 1-S1'!B17</f>
        <v>Transition/Break</v>
      </c>
      <c r="C17" s="75"/>
      <c r="D17" s="75"/>
      <c r="E17" s="80">
        <f t="shared" ref="E17:E36" si="1">IFERROR((D17-C17)*24*60,0)</f>
        <v>0</v>
      </c>
      <c r="F17" s="85"/>
      <c r="G17" s="85"/>
      <c r="H17" s="148"/>
      <c r="I17" s="7"/>
      <c r="J17" s="7"/>
    </row>
    <row r="18" spans="2:10" ht="25.5" customHeight="1" thickBot="1" x14ac:dyDescent="0.25">
      <c r="B18" s="110" t="str">
        <f>'Mon-Day 1-S1'!B18</f>
        <v>Lunch Supervision</v>
      </c>
      <c r="C18" s="75"/>
      <c r="D18" s="75"/>
      <c r="E18" s="80">
        <f t="shared" si="1"/>
        <v>0</v>
      </c>
      <c r="F18" s="85"/>
      <c r="G18" s="85"/>
      <c r="H18" s="148"/>
    </row>
    <row r="19" spans="2:10" ht="36" customHeight="1" thickBot="1" x14ac:dyDescent="0.25">
      <c r="B19" s="110" t="str">
        <f>'Mon-Day 1-S1'!B19</f>
        <v>Lunch Recess Supervision</v>
      </c>
      <c r="C19" s="75"/>
      <c r="D19" s="75"/>
      <c r="E19" s="80">
        <f t="shared" si="1"/>
        <v>0</v>
      </c>
      <c r="F19" s="85"/>
      <c r="G19" s="85"/>
      <c r="H19" s="148"/>
    </row>
    <row r="20" spans="2:10" ht="25.5" customHeight="1" thickBot="1" x14ac:dyDescent="0.25">
      <c r="B20" s="110" t="str">
        <f>'Mon-Day 1-S1'!B20</f>
        <v>Transition/Break</v>
      </c>
      <c r="C20" s="75"/>
      <c r="D20" s="75"/>
      <c r="E20" s="80">
        <f t="shared" si="1"/>
        <v>0</v>
      </c>
      <c r="F20" s="85"/>
      <c r="G20" s="85"/>
      <c r="H20" s="148"/>
    </row>
    <row r="21" spans="2:10" ht="25.5" customHeight="1" thickBot="1" x14ac:dyDescent="0.25">
      <c r="B21" s="116" t="str">
        <f>'Mon-Day 1-S1'!B21</f>
        <v>Block 6</v>
      </c>
      <c r="C21" s="83"/>
      <c r="D21" s="83"/>
      <c r="E21" s="79">
        <f t="shared" si="1"/>
        <v>0</v>
      </c>
      <c r="F21" s="86">
        <f>E21</f>
        <v>0</v>
      </c>
      <c r="G21" s="145"/>
      <c r="H21" s="85"/>
    </row>
    <row r="22" spans="2:10" ht="25.5" customHeight="1" thickBot="1" x14ac:dyDescent="0.25">
      <c r="B22" s="110" t="str">
        <f>'Mon-Day 1-S1'!B22</f>
        <v>Transition/Break</v>
      </c>
      <c r="C22" s="75"/>
      <c r="D22" s="75"/>
      <c r="E22" s="80">
        <f t="shared" si="1"/>
        <v>0</v>
      </c>
      <c r="F22" s="85"/>
      <c r="G22" s="85"/>
      <c r="H22" s="148"/>
    </row>
    <row r="23" spans="2:10" ht="29.25" customHeight="1" thickBot="1" x14ac:dyDescent="0.25">
      <c r="B23" s="110" t="str">
        <f>'Mon-Day 1-S1'!B23</f>
        <v>Lunch Supervision</v>
      </c>
      <c r="C23" s="75"/>
      <c r="D23" s="75"/>
      <c r="E23" s="80">
        <f t="shared" si="1"/>
        <v>0</v>
      </c>
      <c r="F23" s="85"/>
      <c r="G23" s="85"/>
      <c r="H23" s="148"/>
    </row>
    <row r="24" spans="2:10" ht="36" customHeight="1" thickBot="1" x14ac:dyDescent="0.25">
      <c r="B24" s="110" t="str">
        <f>'Mon-Day 1-S1'!B24</f>
        <v>Lunch Recess Supervision</v>
      </c>
      <c r="C24" s="75"/>
      <c r="D24" s="75"/>
      <c r="E24" s="80">
        <f t="shared" si="1"/>
        <v>0</v>
      </c>
      <c r="F24" s="85"/>
      <c r="G24" s="85"/>
      <c r="H24" s="148"/>
    </row>
    <row r="25" spans="2:10" ht="25.5" customHeight="1" thickBot="1" x14ac:dyDescent="0.25">
      <c r="B25" s="110" t="str">
        <f>'Mon-Day 1-S1'!B25</f>
        <v>Transition/Break</v>
      </c>
      <c r="C25" s="75"/>
      <c r="D25" s="75"/>
      <c r="E25" s="80">
        <f t="shared" si="1"/>
        <v>0</v>
      </c>
      <c r="F25" s="85"/>
      <c r="G25" s="85"/>
      <c r="H25" s="148"/>
    </row>
    <row r="26" spans="2:10" ht="25.5" customHeight="1" thickBot="1" x14ac:dyDescent="0.25">
      <c r="B26" s="116" t="str">
        <f>'Mon-Day 1-S1'!B26</f>
        <v>Block 7</v>
      </c>
      <c r="C26" s="83"/>
      <c r="D26" s="83"/>
      <c r="E26" s="79">
        <f t="shared" si="1"/>
        <v>0</v>
      </c>
      <c r="F26" s="86">
        <f>E26</f>
        <v>0</v>
      </c>
      <c r="G26" s="145"/>
      <c r="H26" s="85"/>
    </row>
    <row r="27" spans="2:10" ht="25.5" customHeight="1" thickBot="1" x14ac:dyDescent="0.25">
      <c r="B27" s="110" t="str">
        <f>'Mon-Day 1-S1'!B27</f>
        <v>Transition/Break</v>
      </c>
      <c r="C27" s="75"/>
      <c r="D27" s="75"/>
      <c r="E27" s="80">
        <f t="shared" si="1"/>
        <v>0</v>
      </c>
      <c r="F27" s="85"/>
      <c r="G27" s="85"/>
      <c r="H27" s="148"/>
    </row>
    <row r="28" spans="2:10" ht="36" customHeight="1" thickBot="1" x14ac:dyDescent="0.25">
      <c r="B28" s="110" t="str">
        <f>'Mon-Day 1-S1'!B28</f>
        <v>PM Recess Supervision</v>
      </c>
      <c r="C28" s="75"/>
      <c r="D28" s="75"/>
      <c r="E28" s="80">
        <f t="shared" si="1"/>
        <v>0</v>
      </c>
      <c r="F28" s="85"/>
      <c r="G28" s="85"/>
      <c r="H28" s="148"/>
    </row>
    <row r="29" spans="2:10" ht="25.5" customHeight="1" thickBot="1" x14ac:dyDescent="0.25">
      <c r="B29" s="110" t="str">
        <f>'Mon-Day 1-S1'!B29</f>
        <v>Transition/Break</v>
      </c>
      <c r="C29" s="75"/>
      <c r="D29" s="75"/>
      <c r="E29" s="80">
        <f t="shared" si="1"/>
        <v>0</v>
      </c>
      <c r="F29" s="85"/>
      <c r="G29" s="85"/>
      <c r="H29" s="148"/>
    </row>
    <row r="30" spans="2:10" ht="28.5" customHeight="1" thickBot="1" x14ac:dyDescent="0.25">
      <c r="B30" s="116" t="str">
        <f>'Mon-Day 1-S1'!B30</f>
        <v>Block 8</v>
      </c>
      <c r="C30" s="83"/>
      <c r="D30" s="83"/>
      <c r="E30" s="79">
        <f t="shared" si="1"/>
        <v>0</v>
      </c>
      <c r="F30" s="86">
        <f>E30</f>
        <v>0</v>
      </c>
      <c r="G30" s="145"/>
      <c r="H30" s="85"/>
    </row>
    <row r="31" spans="2:10" ht="25.5" customHeight="1" thickBot="1" x14ac:dyDescent="0.25">
      <c r="B31" s="110" t="str">
        <f>'Mon-Day 1-S1'!B31</f>
        <v>Transition/Break</v>
      </c>
      <c r="C31" s="75"/>
      <c r="D31" s="75"/>
      <c r="E31" s="80">
        <f t="shared" si="1"/>
        <v>0</v>
      </c>
      <c r="F31" s="85"/>
      <c r="G31" s="85"/>
      <c r="H31" s="148"/>
    </row>
    <row r="32" spans="2:10" ht="25.5" customHeight="1" thickBot="1" x14ac:dyDescent="0.25">
      <c r="B32" s="116" t="str">
        <f>'Mon-Day 1-S1'!B32</f>
        <v>Block 9</v>
      </c>
      <c r="C32" s="83"/>
      <c r="D32" s="83"/>
      <c r="E32" s="79">
        <f t="shared" si="1"/>
        <v>0</v>
      </c>
      <c r="F32" s="86">
        <f>E32</f>
        <v>0</v>
      </c>
      <c r="G32" s="145"/>
      <c r="H32" s="85"/>
    </row>
    <row r="33" spans="2:10" ht="25.5" customHeight="1" thickBot="1" x14ac:dyDescent="0.25">
      <c r="B33" s="110" t="str">
        <f>'Mon-Day 1-S1'!B33</f>
        <v>Transition/Break</v>
      </c>
      <c r="C33" s="75"/>
      <c r="D33" s="75"/>
      <c r="E33" s="80">
        <f t="shared" si="1"/>
        <v>0</v>
      </c>
      <c r="F33" s="85"/>
      <c r="G33" s="85"/>
      <c r="H33" s="148"/>
    </row>
    <row r="34" spans="2:10" ht="25.5" customHeight="1" thickBot="1" x14ac:dyDescent="0.25">
      <c r="B34" s="116" t="str">
        <f>'Mon-Day 1-S1'!B34</f>
        <v>Block 10</v>
      </c>
      <c r="C34" s="83"/>
      <c r="D34" s="83"/>
      <c r="E34" s="79">
        <f t="shared" si="1"/>
        <v>0</v>
      </c>
      <c r="F34" s="86">
        <f>E34</f>
        <v>0</v>
      </c>
      <c r="G34" s="145"/>
      <c r="H34" s="85"/>
    </row>
    <row r="35" spans="2:10" ht="25.5" customHeight="1" thickBot="1" x14ac:dyDescent="0.25">
      <c r="B35" s="110" t="str">
        <f>'Mon-Day 1-S1'!B35</f>
        <v>Transition/Break</v>
      </c>
      <c r="C35" s="75"/>
      <c r="D35" s="75"/>
      <c r="E35" s="80">
        <f t="shared" si="1"/>
        <v>0</v>
      </c>
      <c r="F35" s="85"/>
      <c r="G35" s="85"/>
      <c r="H35" s="148"/>
      <c r="I35" s="7"/>
      <c r="J35" s="7"/>
    </row>
    <row r="36" spans="2:10" ht="36" customHeight="1" thickBot="1" x14ac:dyDescent="0.25">
      <c r="B36" s="113" t="str">
        <f>'Mon-Day 1-S1'!B36</f>
        <v>After School Supervision</v>
      </c>
      <c r="C36" s="77"/>
      <c r="D36" s="77"/>
      <c r="E36" s="81">
        <f t="shared" si="1"/>
        <v>0</v>
      </c>
      <c r="F36" s="146"/>
      <c r="G36" s="146"/>
      <c r="H36" s="150"/>
      <c r="I36" s="7"/>
      <c r="J36" s="7"/>
    </row>
    <row r="37" spans="2:10" ht="29.25" customHeight="1" thickTop="1" thickBot="1" x14ac:dyDescent="0.25">
      <c r="B37" s="45"/>
      <c r="C37" s="46"/>
      <c r="D37" s="47"/>
      <c r="E37" s="78"/>
      <c r="F37" s="73">
        <f>F6+F8+F10+F14+F16+F21+F26+F30+F32+F34</f>
        <v>0</v>
      </c>
      <c r="G37" s="147">
        <f>G6+G8+G10+G14+G16+G21+G26+G30+G32+G34</f>
        <v>0</v>
      </c>
      <c r="H37" s="84">
        <f>H4+H5+H7+H9+H11+H12+H13+H15+H17+H18+H19+H20+H22+H23+H24+H25+H27+H28+H29+H31+H33+H35+H36</f>
        <v>0</v>
      </c>
      <c r="I37" s="7"/>
      <c r="J37" s="7"/>
    </row>
    <row r="38" spans="2:10" ht="51.75" customHeight="1" thickBot="1" x14ac:dyDescent="0.25">
      <c r="B38" s="115" t="s">
        <v>48</v>
      </c>
      <c r="C38" s="73">
        <f>(F6+F8+F10+F14+F16+F21+F26+F30+F32+F34)</f>
        <v>0</v>
      </c>
      <c r="D38" s="34" t="s">
        <v>49</v>
      </c>
      <c r="E38" s="84">
        <f>G37+H37</f>
        <v>0</v>
      </c>
      <c r="F38" s="85"/>
      <c r="G38" s="85"/>
      <c r="H38" s="85"/>
    </row>
  </sheetData>
  <sheetProtection algorithmName="SHA-512" hashValue="OPDrHl0lxjt1pUVpTNkfpPA+8TgHontpUvfq62PVXCqlFbeQ5+cIGRfmtQB+KSI/TV/nkqEugcXLTsV+3ZccmQ==" saltValue="5c0tgc2Wz3O02EDxGPIEgQ==" spinCount="100000" sheet="1" objects="1" scenarios="1" formatColumns="0"/>
  <mergeCells count="2">
    <mergeCell ref="G1:H1"/>
    <mergeCell ref="G2:H2"/>
  </mergeCells>
  <dataValidations count="4">
    <dataValidation allowBlank="1" showInputMessage="1" showErrorMessage="1" prompt="adsfa" sqref="I1" xr:uid="{00000000-0002-0000-06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00000000-0002-0000-06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00000000-0002-0000-06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00000000-0002-0000-0600-000003000000}">
      <formula1>0</formula1>
      <formula2>120</formula2>
    </dataValidation>
  </dataValidations>
  <hyperlinks>
    <hyperlink ref="G1" location="'Hours Summary'!A1" display="Return to Main" xr:uid="{00000000-0004-0000-0600-000000000000}"/>
  </hyperlinks>
  <printOptions horizontalCentered="1"/>
  <pageMargins left="0.25" right="0.25" top="0.75" bottom="0.75" header="0.3" footer="0.3"/>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CBEB9D5774339479E0B4B8625C6C961" ma:contentTypeVersion="1" ma:contentTypeDescription="Create a new document." ma:contentTypeScope="" ma:versionID="f58f1b5369ae1cdb5d3a5e5e15f2b3a2">
  <xsd:schema xmlns:xsd="http://www.w3.org/2001/XMLSchema" xmlns:xs="http://www.w3.org/2001/XMLSchema" xmlns:p="http://schemas.microsoft.com/office/2006/metadata/properties" xmlns:ns1="http://schemas.microsoft.com/sharepoint/v3" xmlns:ns2="62588aec-4323-4687-ba3e-9965a62a4df7" targetNamespace="http://schemas.microsoft.com/office/2006/metadata/properties" ma:root="true" ma:fieldsID="8fc9882137b9259d6561685512707030" ns1:_="" ns2:_="">
    <xsd:import namespace="http://schemas.microsoft.com/sharepoint/v3"/>
    <xsd:import namespace="62588aec-4323-4687-ba3e-9965a62a4df7"/>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2588aec-4323-4687-ba3e-9965a62a4df7" elementFormDefault="qualified">
    <xsd:import namespace="http://schemas.microsoft.com/office/2006/documentManagement/types"/>
    <xsd:import namespace="http://schemas.microsoft.com/office/infopath/2007/PartnerControls"/>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90BEF88E-B33B-413A-8AB3-67D3E47279A3}">
  <ds:schemaRefs>
    <ds:schemaRef ds:uri="http://schemas.microsoft.com/sharepoint/v3/contenttype/forms"/>
  </ds:schemaRefs>
</ds:datastoreItem>
</file>

<file path=customXml/itemProps2.xml><?xml version="1.0" encoding="utf-8"?>
<ds:datastoreItem xmlns:ds="http://schemas.openxmlformats.org/officeDocument/2006/customXml" ds:itemID="{B763302A-2709-4AFB-8774-51F7E6BF8A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2588aec-4323-4687-ba3e-9965a62a4d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D726AB5-20FD-47CF-97A2-06DDE1F51062}">
  <ds:schemaRefs>
    <ds:schemaRef ds:uri="http://www.w3.org/XML/1998/namespace"/>
    <ds:schemaRef ds:uri="http://purl.org/dc/elements/1.1/"/>
    <ds:schemaRef ds:uri="http://schemas.microsoft.com/office/2006/documentManagement/types"/>
    <ds:schemaRef ds:uri="62588aec-4323-4687-ba3e-9965a62a4df7"/>
    <ds:schemaRef ds:uri="http://schemas.openxmlformats.org/package/2006/metadata/core-properties"/>
    <ds:schemaRef ds:uri="http://schemas.microsoft.com/office/2006/metadata/properties"/>
    <ds:schemaRef ds:uri="http://purl.org/dc/terms/"/>
    <ds:schemaRef ds:uri="http://schemas.microsoft.com/office/infopath/2007/PartnerControls"/>
    <ds:schemaRef ds:uri="http://schemas.microsoft.com/sharepoint/v3"/>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83</vt:i4>
      </vt:variant>
    </vt:vector>
  </HeadingPairs>
  <TitlesOfParts>
    <vt:vector size="126" baseType="lpstr">
      <vt:lpstr>HOME</vt:lpstr>
      <vt:lpstr>Brief Summary</vt:lpstr>
      <vt:lpstr>Detailed Summary</vt:lpstr>
      <vt:lpstr>Mon-Day 1-S1</vt:lpstr>
      <vt:lpstr>Tue-Day 2-S1</vt:lpstr>
      <vt:lpstr>Wed-Day 3-S1</vt:lpstr>
      <vt:lpstr>Thu-Day 4-S1</vt:lpstr>
      <vt:lpstr>Fri-Day 5-S1</vt:lpstr>
      <vt:lpstr>Day 6-S1</vt:lpstr>
      <vt:lpstr>Extra Day A-S1</vt:lpstr>
      <vt:lpstr>Extra Day B-S1</vt:lpstr>
      <vt:lpstr>Extra Day C-S1</vt:lpstr>
      <vt:lpstr>Extra Day D-S1</vt:lpstr>
      <vt:lpstr>Early Out 1-S1</vt:lpstr>
      <vt:lpstr>Early Out 2-S1</vt:lpstr>
      <vt:lpstr>Mon-Day 1-S2</vt:lpstr>
      <vt:lpstr>Tue-Day 2-S2</vt:lpstr>
      <vt:lpstr>Wed-Day 3-S2</vt:lpstr>
      <vt:lpstr>Thu-Day 4-S2</vt:lpstr>
      <vt:lpstr>Fri-Day 5-S2</vt:lpstr>
      <vt:lpstr>Day 6-S2</vt:lpstr>
      <vt:lpstr>Extra Day A-S2</vt:lpstr>
      <vt:lpstr>Extra Day B-S2</vt:lpstr>
      <vt:lpstr>Extra Day C-S2</vt:lpstr>
      <vt:lpstr>Extra Day D-S2</vt:lpstr>
      <vt:lpstr>Early Out 1-S2</vt:lpstr>
      <vt:lpstr>Early Out 2-S2</vt:lpstr>
      <vt:lpstr>August</vt:lpstr>
      <vt:lpstr>September</vt:lpstr>
      <vt:lpstr>October</vt:lpstr>
      <vt:lpstr>November</vt:lpstr>
      <vt:lpstr>December</vt:lpstr>
      <vt:lpstr>January</vt:lpstr>
      <vt:lpstr>February</vt:lpstr>
      <vt:lpstr>March</vt:lpstr>
      <vt:lpstr>April</vt:lpstr>
      <vt:lpstr>May</vt:lpstr>
      <vt:lpstr>June</vt:lpstr>
      <vt:lpstr>July</vt:lpstr>
      <vt:lpstr>Volunteering Def'n</vt:lpstr>
      <vt:lpstr>Assignable Def'n</vt:lpstr>
      <vt:lpstr>Instructional Def'n</vt:lpstr>
      <vt:lpstr>Calculating PT FTE</vt:lpstr>
      <vt:lpstr>April!ColumnTitle1</vt:lpstr>
      <vt:lpstr>December!ColumnTitle1</vt:lpstr>
      <vt:lpstr>February!ColumnTitle1</vt:lpstr>
      <vt:lpstr>January!ColumnTitle1</vt:lpstr>
      <vt:lpstr>March!ColumnTitle1</vt:lpstr>
      <vt:lpstr>November!ColumnTitle1</vt:lpstr>
      <vt:lpstr>October!ColumnTitle1</vt:lpstr>
      <vt:lpstr>September!ColumnTitle1</vt:lpstr>
      <vt:lpstr>April!ColumnTitleRegion1..E6.1</vt:lpstr>
      <vt:lpstr>December!ColumnTitleRegion1..E6.1</vt:lpstr>
      <vt:lpstr>February!ColumnTitleRegion1..E6.1</vt:lpstr>
      <vt:lpstr>January!ColumnTitleRegion1..E6.1</vt:lpstr>
      <vt:lpstr>March!ColumnTitleRegion1..E6.1</vt:lpstr>
      <vt:lpstr>November!ColumnTitleRegion1..E6.1</vt:lpstr>
      <vt:lpstr>October!ColumnTitleRegion1..E6.1</vt:lpstr>
      <vt:lpstr>September!ColumnTitleRegion1..E6.1</vt:lpstr>
      <vt:lpstr>April!December</vt:lpstr>
      <vt:lpstr>February!December</vt:lpstr>
      <vt:lpstr>January!December</vt:lpstr>
      <vt:lpstr>March!December</vt:lpstr>
      <vt:lpstr>April!February</vt:lpstr>
      <vt:lpstr>March!February</vt:lpstr>
      <vt:lpstr>April!January</vt:lpstr>
      <vt:lpstr>February!January</vt:lpstr>
      <vt:lpstr>March!January</vt:lpstr>
      <vt:lpstr>April!October</vt:lpstr>
      <vt:lpstr>December!October</vt:lpstr>
      <vt:lpstr>February!October</vt:lpstr>
      <vt:lpstr>January!October</vt:lpstr>
      <vt:lpstr>March!October</vt:lpstr>
      <vt:lpstr>November!October</vt:lpstr>
      <vt:lpstr>April!Print_Area</vt:lpstr>
      <vt:lpstr>December!Print_Area</vt:lpstr>
      <vt:lpstr>February!Print_Area</vt:lpstr>
      <vt:lpstr>January!Print_Area</vt:lpstr>
      <vt:lpstr>March!Print_Area</vt:lpstr>
      <vt:lpstr>November!Print_Area</vt:lpstr>
      <vt:lpstr>October!Print_Area</vt:lpstr>
      <vt:lpstr>September!Print_Area</vt:lpstr>
      <vt:lpstr>April!Print_Titles</vt:lpstr>
      <vt:lpstr>August!Print_Titles</vt:lpstr>
      <vt:lpstr>'Day 6-S1'!Print_Titles</vt:lpstr>
      <vt:lpstr>'Day 6-S2'!Print_Titles</vt:lpstr>
      <vt:lpstr>December!Print_Titles</vt:lpstr>
      <vt:lpstr>'Detailed Summary'!Print_Titles</vt:lpstr>
      <vt:lpstr>'Early Out 1-S1'!Print_Titles</vt:lpstr>
      <vt:lpstr>'Early Out 1-S2'!Print_Titles</vt:lpstr>
      <vt:lpstr>'Early Out 2-S1'!Print_Titles</vt:lpstr>
      <vt:lpstr>'Early Out 2-S2'!Print_Titles</vt:lpstr>
      <vt:lpstr>'Extra Day A-S1'!Print_Titles</vt:lpstr>
      <vt:lpstr>'Extra Day A-S2'!Print_Titles</vt:lpstr>
      <vt:lpstr>'Extra Day B-S1'!Print_Titles</vt:lpstr>
      <vt:lpstr>'Extra Day B-S2'!Print_Titles</vt:lpstr>
      <vt:lpstr>'Extra Day C-S1'!Print_Titles</vt:lpstr>
      <vt:lpstr>'Extra Day C-S2'!Print_Titles</vt:lpstr>
      <vt:lpstr>'Extra Day D-S1'!Print_Titles</vt:lpstr>
      <vt:lpstr>'Extra Day D-S2'!Print_Titles</vt:lpstr>
      <vt:lpstr>February!Print_Titles</vt:lpstr>
      <vt:lpstr>'Fri-Day 5-S1'!Print_Titles</vt:lpstr>
      <vt:lpstr>'Fri-Day 5-S2'!Print_Titles</vt:lpstr>
      <vt:lpstr>January!Print_Titles</vt:lpstr>
      <vt:lpstr>March!Print_Titles</vt:lpstr>
      <vt:lpstr>'Mon-Day 1-S1'!Print_Titles</vt:lpstr>
      <vt:lpstr>'Mon-Day 1-S2'!Print_Titles</vt:lpstr>
      <vt:lpstr>November!Print_Titles</vt:lpstr>
      <vt:lpstr>October!Print_Titles</vt:lpstr>
      <vt:lpstr>September!Print_Titles</vt:lpstr>
      <vt:lpstr>'Thu-Day 4-S1'!Print_Titles</vt:lpstr>
      <vt:lpstr>'Thu-Day 4-S2'!Print_Titles</vt:lpstr>
      <vt:lpstr>'Tue-Day 2-S1'!Print_Titles</vt:lpstr>
      <vt:lpstr>'Tue-Day 2-S2'!Print_Titles</vt:lpstr>
      <vt:lpstr>'Wed-Day 3-S1'!Print_Titles</vt:lpstr>
      <vt:lpstr>'Wed-Day 3-S2'!Print_Titles</vt:lpstr>
      <vt:lpstr>April!qwerty</vt:lpstr>
      <vt:lpstr>April!WorkweekHours</vt:lpstr>
      <vt:lpstr>December!WorkweekHours</vt:lpstr>
      <vt:lpstr>February!WorkweekHours</vt:lpstr>
      <vt:lpstr>January!WorkweekHours</vt:lpstr>
      <vt:lpstr>March!WorkweekHours</vt:lpstr>
      <vt:lpstr>November!WorkweekHours</vt:lpstr>
      <vt:lpstr>October!WorkweekHours</vt:lpstr>
      <vt:lpstr>September!WorkweekHours</vt:lpstr>
      <vt:lpstr>April!zxcv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Sean Brown</dc:creator>
  <cp:lastModifiedBy>Sean Brown</cp:lastModifiedBy>
  <cp:lastPrinted>2020-08-13T20:01:15Z</cp:lastPrinted>
  <dcterms:created xsi:type="dcterms:W3CDTF">2013-03-26T18:32:35Z</dcterms:created>
  <dcterms:modified xsi:type="dcterms:W3CDTF">2022-10-05T22:02:50Z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0x010100CCBEB9D5774339479E0B4B8625C6C961</vt:lpwstr>
  </property>
</Properties>
</file>